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1　指定申請について\03　訪問介護\R7～\"/>
    </mc:Choice>
  </mc:AlternateContent>
  <bookViews>
    <workbookView xWindow="0" yWindow="0" windowWidth="28800" windowHeight="12210" tabRatio="665"/>
  </bookViews>
  <sheets>
    <sheet name="記入方法" sheetId="5" r:id="rId1"/>
    <sheet name="【記載例】訪問介護" sheetId="10" r:id="rId2"/>
    <sheet name="訪問介護（１枚版）" sheetId="1" r:id="rId3"/>
    <sheet name="訪問介護（100名）" sheetId="9" r:id="rId4"/>
    <sheet name="プルダウン・リスト" sheetId="2" r:id="rId5"/>
  </sheets>
  <definedNames>
    <definedName name="_xlnm.Print_Area" localSheetId="1">【記載例】訪問介護!$A$1:$BD$50</definedName>
    <definedName name="_xlnm.Print_Area" localSheetId="0">記入方法!$A$1:$O$80</definedName>
    <definedName name="_xlnm.Print_Area" localSheetId="3">'訪問介護（100名）'!$A$1:$BD$132</definedName>
    <definedName name="_xlnm.Print_Area" localSheetId="2">'訪問介護（１枚版）'!$A$1:$BD$50</definedName>
    <definedName name="_xlnm.Print_Titles" localSheetId="1">【記載例】訪問介護!$1:$12</definedName>
    <definedName name="_xlnm.Print_Titles" localSheetId="3">'訪問介護（100名）'!$1:$12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<sst xmlns="http://schemas.openxmlformats.org/spreadsheetml/2006/main" count="467" uniqueCount="181">
  <si>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</si>
  <si>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</si>
  <si>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</si>
  <si>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</si>
  <si>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</si>
  <si>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</si>
  <si>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</si>
  <si>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</si>
  <si>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</si>
  <si>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</si>
  <si>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</si>
  <si>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</si>
  <si>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</si>
  <si>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</si>
  <si>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</si>
  <si>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</si>
  <si>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</si>
  <si>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</si>
  <si>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</si>
  <si>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</si>
  <si>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</si>
  <si>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</si>
  <si>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</si>
  <si>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</si>
  <si>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</si>
  <si>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</si>
  <si>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</si>
  <si>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</si>
  <si>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</si>
  <si>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</si>
  <si>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</si>
  <si>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</si>
  <si>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</si>
  <si>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</si>
  <si>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</si>
  <si>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</si>
  <si>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</si>
  <si>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</si>
  <si>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</si>
  <si>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</si>
  <si>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</si>
  <si>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</si>
  <si>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</si>
  <si>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</si>
  <si>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</si>
  <si>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</si>
  <si>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</si>
  <si>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</si>
  <si>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</si>
  <si>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</si>
  <si>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</si>
  <si>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</si>
  <si>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</si>
  <si>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</si>
  <si>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</si>
  <si>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</si>
  <si>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</si>
  <si>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</si>
  <si>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</si>
  <si>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</si>
  <si>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</si>
  <si>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</si>
  <si>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</si>
  <si>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</si>
  <si>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</si>
  <si>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</si>
  <si>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</si>
  <si>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</si>
  <si>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</si>
  <si>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</si>
  <si>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</si>
  <si>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</si>
  <si>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</si>
  <si>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</si>
  <si>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</si>
  <si>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</si>
  <si>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</si>
  <si>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</si>
  <si>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</si>
  <si>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</si>
  <si>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</si>
  <si>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</si>
  <si>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</si>
  <si>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</si>
  <si>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</si>
  <si>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</si>
  <si>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</si>
  <si>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</si>
  <si>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</si>
  <si>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</si>
  <si>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</si>
  <si>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</si>
  <si>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</si>
  <si>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</si>
  <si>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</si>
  <si>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</si>
  <si>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</si>
  <si>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</si>
  <si>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</si>
  <si>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</si>
  <si>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</si>
  <si>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</si>
  <si>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</si>
  <si>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</si>
  <si>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</si>
  <si>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</si>
  <si>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</si>
  <si>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</si>
  <si>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</si>
  <si>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</si>
  <si>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</si>
  <si>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</si>
  <si>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</si>
  <si>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</si>
  <si>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</si>
  <si>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</si>
  <si>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</si>
  <si>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</si>
  <si>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</si>
  <si>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</si>
  <si>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</si>
  <si>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</si>
  <si>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</si>
  <si>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</si>
  <si>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</si>
  <si>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</si>
  <si>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</si>
  <si>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</si>
  <si>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</si>
  <si>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</si>
  <si>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</si>
  <si>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</si>
  <si>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</si>
  <si>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</si>
  <si>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</si>
  <si>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</si>
  <si>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</si>
  <si>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</si>
  <si>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</si>
  <si>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</si>
  <si>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</si>
  <si>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</si>
  <si>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</si>
  <si>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</si>
  <si>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</si>
  <si>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</si>
  <si>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</si>
  <si>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</si>
  <si>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</si>
  <si>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</si>
  <si>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</si>
  <si>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</si>
  <si>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</si>
  <si>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</si>
  <si>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</si>
  <si>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</si>
  <si>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</si>
  <si>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</si>
  <si>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</si>
  <si>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</si>
  <si>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</si>
  <si>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</si>
  <si>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</si>
  <si>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</si>
  <si>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</si>
  <si>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</si>
  <si>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</si>
  <si>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</si>
  <si>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</si>
  <si>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</si>
  <si>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</si>
  <si>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</si>
  <si>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</si>
  <si>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</si>
  <si>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</si>
  <si>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</si>
  <si>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</si>
  <si>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</si>
  <si>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</si>
  <si>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</si>
  <si>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訪問介護・予防訪問事業</t>
    <rPh sb="0" eb="2">
      <t>ホウモン</t>
    </rPh>
    <rPh sb="2" eb="4">
      <t>カイゴ</t>
    </rPh>
    <rPh sb="5" eb="7">
      <t>ヨボウ</t>
    </rPh>
    <rPh sb="7" eb="9">
      <t>ホウモン</t>
    </rPh>
    <rPh sb="9" eb="1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</si>
</sst>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17" fillId="3" borderId="0" xfId="0" applyFont="1" applyFill="1" applyAlignment="1">
      <alignment horizontal="left"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tabSelected="1" workbookViewId="0"/>
  </sheetViews>
  <sheetFormatPr defaultColWidth="9"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325"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0" zoomScaleNormal="55" zoomScaleSheetLayoutView="50" workbookViewId="0"/>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50000000000003" customHeight="1" x14ac:dyDescent="0.4">
      <c r="A14" s="72"/>
      <c r="B14" s="88">
        <f t="shared" ref="B14:B30" si="2">B13+1</f>
        <v>2</v>
      </c>
      <c r="C14" s="203" t="s">
        <v>42</v>
      </c>
      <c r="D14" s="204"/>
      <c r="E14" s="205" t="s">
        <v>100</v>
      </c>
      <c r="F14" s="206"/>
      <c r="G14" s="207" t="s">
        <v>3</v>
      </c>
      <c r="H14" s="208"/>
      <c r="I14" s="208"/>
      <c r="J14" s="208"/>
      <c r="K14" s="209"/>
      <c r="L14" s="210" t="s">
        <v>159</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50000000000003" customHeight="1" x14ac:dyDescent="0.4">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50000000000003" customHeight="1" x14ac:dyDescent="0.4">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50000000000003" customHeight="1" x14ac:dyDescent="0.4">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50000000000003" customHeight="1" x14ac:dyDescent="0.4">
      <c r="A18" s="72"/>
      <c r="B18" s="88">
        <f t="shared" si="2"/>
        <v>6</v>
      </c>
      <c r="C18" s="203" t="s">
        <v>42</v>
      </c>
      <c r="D18" s="204"/>
      <c r="E18" s="205" t="s">
        <v>103</v>
      </c>
      <c r="F18" s="206"/>
      <c r="G18" s="207" t="s">
        <v>116</v>
      </c>
      <c r="H18" s="208"/>
      <c r="I18" s="208"/>
      <c r="J18" s="208"/>
      <c r="K18" s="209"/>
      <c r="L18" s="210" t="s">
        <v>161</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50000000000003" customHeight="1" x14ac:dyDescent="0.4">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50000000000003" customHeight="1" x14ac:dyDescent="0.4">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50000000000003" customHeight="1" x14ac:dyDescent="0.4">
      <c r="A21" s="72"/>
      <c r="B21" s="88">
        <f t="shared" si="2"/>
        <v>9</v>
      </c>
      <c r="C21" s="203" t="s">
        <v>42</v>
      </c>
      <c r="D21" s="204"/>
      <c r="E21" s="205" t="s">
        <v>103</v>
      </c>
      <c r="F21" s="206"/>
      <c r="G21" s="207" t="s">
        <v>116</v>
      </c>
      <c r="H21" s="208"/>
      <c r="I21" s="208"/>
      <c r="J21" s="208"/>
      <c r="K21" s="209"/>
      <c r="L21" s="210" t="s">
        <v>160</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thickBot="1" x14ac:dyDescent="0.4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6"/>
  <sheetViews>
    <sheetView showGridLines="0"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c r="V2" s="167"/>
      <c r="W2" s="40" t="s">
        <v>17</v>
      </c>
      <c r="X2" s="168" t="str">
        <f>IF(U2=0,"",YEAR(DATE(2018+U2,1,1)))</f>
        <v/>
      </c>
      <c r="Y2" s="168"/>
      <c r="Z2" s="42" t="s">
        <v>21</v>
      </c>
      <c r="AA2" s="42" t="s">
        <v>22</v>
      </c>
      <c r="AB2" s="167"/>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t="e">
        <f>DAY(EOMONTH(DATE(X2,AB2,1),0))</f>
        <v>#VALUE!</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t="e">
        <f>DAY(DATE($X$2,$AB$2,1))</f>
        <v>#VALUE!</v>
      </c>
      <c r="Q10" s="91" t="e">
        <f>DAY(DATE($X$2,$AB$2,2))</f>
        <v>#VALUE!</v>
      </c>
      <c r="R10" s="91" t="e">
        <f>DAY(DATE($X$2,$AB$2,3))</f>
        <v>#VALUE!</v>
      </c>
      <c r="S10" s="91" t="e">
        <f>DAY(DATE($X$2,$AB$2,4))</f>
        <v>#VALUE!</v>
      </c>
      <c r="T10" s="91" t="e">
        <f>DAY(DATE($X$2,$AB$2,5))</f>
        <v>#VALUE!</v>
      </c>
      <c r="U10" s="91" t="e">
        <f>DAY(DATE($X$2,$AB$2,6))</f>
        <v>#VALUE!</v>
      </c>
      <c r="V10" s="92" t="e">
        <f>DAY(DATE($X$2,$AB$2,7))</f>
        <v>#VALUE!</v>
      </c>
      <c r="W10" s="90" t="e">
        <f>DAY(DATE($X$2,$AB$2,8))</f>
        <v>#VALUE!</v>
      </c>
      <c r="X10" s="91" t="e">
        <f>DAY(DATE($X$2,$AB$2,9))</f>
        <v>#VALUE!</v>
      </c>
      <c r="Y10" s="91" t="e">
        <f>DAY(DATE($X$2,$AB$2,10))</f>
        <v>#VALUE!</v>
      </c>
      <c r="Z10" s="91" t="e">
        <f>DAY(DATE($X$2,$AB$2,11))</f>
        <v>#VALUE!</v>
      </c>
      <c r="AA10" s="91" t="e">
        <f>DAY(DATE($X$2,$AB$2,12))</f>
        <v>#VALUE!</v>
      </c>
      <c r="AB10" s="91" t="e">
        <f>DAY(DATE($X$2,$AB$2,13))</f>
        <v>#VALUE!</v>
      </c>
      <c r="AC10" s="92" t="e">
        <f>DAY(DATE($X$2,$AB$2,14))</f>
        <v>#VALUE!</v>
      </c>
      <c r="AD10" s="90" t="e">
        <f>DAY(DATE($X$2,$AB$2,15))</f>
        <v>#VALUE!</v>
      </c>
      <c r="AE10" s="91" t="e">
        <f>DAY(DATE($X$2,$AB$2,16))</f>
        <v>#VALUE!</v>
      </c>
      <c r="AF10" s="91" t="e">
        <f>DAY(DATE($X$2,$AB$2,17))</f>
        <v>#VALUE!</v>
      </c>
      <c r="AG10" s="91" t="e">
        <f>DAY(DATE($X$2,$AB$2,18))</f>
        <v>#VALUE!</v>
      </c>
      <c r="AH10" s="91" t="e">
        <f>DAY(DATE($X$2,$AB$2,19))</f>
        <v>#VALUE!</v>
      </c>
      <c r="AI10" s="91" t="e">
        <f>DAY(DATE($X$2,$AB$2,20))</f>
        <v>#VALUE!</v>
      </c>
      <c r="AJ10" s="92" t="e">
        <f>DAY(DATE($X$2,$AB$2,21))</f>
        <v>#VALUE!</v>
      </c>
      <c r="AK10" s="90" t="e">
        <f>DAY(DATE($X$2,$AB$2,22))</f>
        <v>#VALUE!</v>
      </c>
      <c r="AL10" s="91" t="e">
        <f>DAY(DATE($X$2,$AB$2,23))</f>
        <v>#VALUE!</v>
      </c>
      <c r="AM10" s="91" t="e">
        <f>DAY(DATE($X$2,$AB$2,24))</f>
        <v>#VALUE!</v>
      </c>
      <c r="AN10" s="91" t="e">
        <f>DAY(DATE($X$2,$AB$2,25))</f>
        <v>#VALUE!</v>
      </c>
      <c r="AO10" s="91" t="e">
        <f>DAY(DATE($X$2,$AB$2,26))</f>
        <v>#VALUE!</v>
      </c>
      <c r="AP10" s="91" t="e">
        <f>DAY(DATE($X$2,$AB$2,27))</f>
        <v>#VALUE!</v>
      </c>
      <c r="AQ10" s="92" t="e">
        <f>DAY(DATE($X$2,$AB$2,28))</f>
        <v>#VALUE!</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t="e">
        <f>WEEKDAY(DATE($X$2,$AB$2,1))</f>
        <v>#VALUE!</v>
      </c>
      <c r="Q11" s="91" t="e">
        <f>WEEKDAY(DATE($X$2,$AB$2,2))</f>
        <v>#VALUE!</v>
      </c>
      <c r="R11" s="91" t="e">
        <f>WEEKDAY(DATE($X$2,$AB$2,3))</f>
        <v>#VALUE!</v>
      </c>
      <c r="S11" s="91" t="e">
        <f>WEEKDAY(DATE($X$2,$AB$2,4))</f>
        <v>#VALUE!</v>
      </c>
      <c r="T11" s="91" t="e">
        <f>WEEKDAY(DATE($X$2,$AB$2,5))</f>
        <v>#VALUE!</v>
      </c>
      <c r="U11" s="91" t="e">
        <f>WEEKDAY(DATE($X$2,$AB$2,6))</f>
        <v>#VALUE!</v>
      </c>
      <c r="V11" s="92" t="e">
        <f>WEEKDAY(DATE($X$2,$AB$2,7))</f>
        <v>#VALUE!</v>
      </c>
      <c r="W11" s="90" t="e">
        <f>WEEKDAY(DATE($X$2,$AB$2,8))</f>
        <v>#VALUE!</v>
      </c>
      <c r="X11" s="91" t="e">
        <f>WEEKDAY(DATE($X$2,$AB$2,9))</f>
        <v>#VALUE!</v>
      </c>
      <c r="Y11" s="91" t="e">
        <f>WEEKDAY(DATE($X$2,$AB$2,10))</f>
        <v>#VALUE!</v>
      </c>
      <c r="Z11" s="91" t="e">
        <f>WEEKDAY(DATE($X$2,$AB$2,11))</f>
        <v>#VALUE!</v>
      </c>
      <c r="AA11" s="91" t="e">
        <f>WEEKDAY(DATE($X$2,$AB$2,12))</f>
        <v>#VALUE!</v>
      </c>
      <c r="AB11" s="91" t="e">
        <f>WEEKDAY(DATE($X$2,$AB$2,13))</f>
        <v>#VALUE!</v>
      </c>
      <c r="AC11" s="92" t="e">
        <f>WEEKDAY(DATE($X$2,$AB$2,14))</f>
        <v>#VALUE!</v>
      </c>
      <c r="AD11" s="90" t="e">
        <f>WEEKDAY(DATE($X$2,$AB$2,15))</f>
        <v>#VALUE!</v>
      </c>
      <c r="AE11" s="91" t="e">
        <f>WEEKDAY(DATE($X$2,$AB$2,16))</f>
        <v>#VALUE!</v>
      </c>
      <c r="AF11" s="91" t="e">
        <f>WEEKDAY(DATE($X$2,$AB$2,17))</f>
        <v>#VALUE!</v>
      </c>
      <c r="AG11" s="91" t="e">
        <f>WEEKDAY(DATE($X$2,$AB$2,18))</f>
        <v>#VALUE!</v>
      </c>
      <c r="AH11" s="91" t="e">
        <f>WEEKDAY(DATE($X$2,$AB$2,19))</f>
        <v>#VALUE!</v>
      </c>
      <c r="AI11" s="91" t="e">
        <f>WEEKDAY(DATE($X$2,$AB$2,20))</f>
        <v>#VALUE!</v>
      </c>
      <c r="AJ11" s="92" t="e">
        <f>WEEKDAY(DATE($X$2,$AB$2,21))</f>
        <v>#VALUE!</v>
      </c>
      <c r="AK11" s="90" t="e">
        <f>WEEKDAY(DATE($X$2,$AB$2,22))</f>
        <v>#VALUE!</v>
      </c>
      <c r="AL11" s="91" t="e">
        <f>WEEKDAY(DATE($X$2,$AB$2,23))</f>
        <v>#VALUE!</v>
      </c>
      <c r="AM11" s="91" t="e">
        <f>WEEKDAY(DATE($X$2,$AB$2,24))</f>
        <v>#VALUE!</v>
      </c>
      <c r="AN11" s="91" t="e">
        <f>WEEKDAY(DATE($X$2,$AB$2,25))</f>
        <v>#VALUE!</v>
      </c>
      <c r="AO11" s="91" t="e">
        <f>WEEKDAY(DATE($X$2,$AB$2,26))</f>
        <v>#VALUE!</v>
      </c>
      <c r="AP11" s="91" t="e">
        <f>WEEKDAY(DATE($X$2,$AB$2,27))</f>
        <v>#VALUE!</v>
      </c>
      <c r="AQ11" s="92" t="e">
        <f>WEEKDAY(DATE($X$2,$AB$2,28))</f>
        <v>#VALUE!</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e">
        <f>IF(P11=1,"日",IF(P11=2,"月",IF(P11=3,"火",IF(P11=4,"水",IF(P11=5,"木",IF(P11=6,"金","土"))))))</f>
        <v>#VALUE!</v>
      </c>
      <c r="Q12" s="94" t="e">
        <f t="shared" ref="Q12:V12" si="0">IF(Q11=1,"日",IF(Q11=2,"月",IF(Q11=3,"火",IF(Q11=4,"水",IF(Q11=5,"木",IF(Q11=6,"金","土"))))))</f>
        <v>#VALUE!</v>
      </c>
      <c r="R12" s="94" t="e">
        <f t="shared" si="0"/>
        <v>#VALUE!</v>
      </c>
      <c r="S12" s="94" t="e">
        <f t="shared" si="0"/>
        <v>#VALUE!</v>
      </c>
      <c r="T12" s="94" t="e">
        <f t="shared" si="0"/>
        <v>#VALUE!</v>
      </c>
      <c r="U12" s="94" t="e">
        <f t="shared" si="0"/>
        <v>#VALUE!</v>
      </c>
      <c r="V12" s="95" t="e">
        <f t="shared" si="0"/>
        <v>#VALUE!</v>
      </c>
      <c r="W12" s="93" t="e">
        <f t="shared" ref="W12" si="1">IF(W11=1,"日",IF(W11=2,"月",IF(W11=3,"火",IF(W11=4,"水",IF(W11=5,"木",IF(W11=6,"金","土"))))))</f>
        <v>#VALUE!</v>
      </c>
      <c r="X12" s="94" t="e">
        <f t="shared" ref="X12" si="2">IF(X11=1,"日",IF(X11=2,"月",IF(X11=3,"火",IF(X11=4,"水",IF(X11=5,"木",IF(X11=6,"金","土"))))))</f>
        <v>#VALUE!</v>
      </c>
      <c r="Y12" s="94" t="e">
        <f t="shared" ref="Y12" si="3">IF(Y11=1,"日",IF(Y11=2,"月",IF(Y11=3,"火",IF(Y11=4,"水",IF(Y11=5,"木",IF(Y11=6,"金","土"))))))</f>
        <v>#VALUE!</v>
      </c>
      <c r="Z12" s="94" t="e">
        <f t="shared" ref="Z12" si="4">IF(Z11=1,"日",IF(Z11=2,"月",IF(Z11=3,"火",IF(Z11=4,"水",IF(Z11=5,"木",IF(Z11=6,"金","土"))))))</f>
        <v>#VALUE!</v>
      </c>
      <c r="AA12" s="94" t="e">
        <f t="shared" ref="AA12" si="5">IF(AA11=1,"日",IF(AA11=2,"月",IF(AA11=3,"火",IF(AA11=4,"水",IF(AA11=5,"木",IF(AA11=6,"金","土"))))))</f>
        <v>#VALUE!</v>
      </c>
      <c r="AB12" s="94" t="e">
        <f t="shared" ref="AB12" si="6">IF(AB11=1,"日",IF(AB11=2,"月",IF(AB11=3,"火",IF(AB11=4,"水",IF(AB11=5,"木",IF(AB11=6,"金","土"))))))</f>
        <v>#VALUE!</v>
      </c>
      <c r="AC12" s="95" t="e">
        <f t="shared" ref="AC12" si="7">IF(AC11=1,"日",IF(AC11=2,"月",IF(AC11=3,"火",IF(AC11=4,"水",IF(AC11=5,"木",IF(AC11=6,"金","土"))))))</f>
        <v>#VALUE!</v>
      </c>
      <c r="AD12" s="93" t="e">
        <f t="shared" ref="AD12" si="8">IF(AD11=1,"日",IF(AD11=2,"月",IF(AD11=3,"火",IF(AD11=4,"水",IF(AD11=5,"木",IF(AD11=6,"金","土"))))))</f>
        <v>#VALUE!</v>
      </c>
      <c r="AE12" s="94" t="e">
        <f t="shared" ref="AE12" si="9">IF(AE11=1,"日",IF(AE11=2,"月",IF(AE11=3,"火",IF(AE11=4,"水",IF(AE11=5,"木",IF(AE11=6,"金","土"))))))</f>
        <v>#VALUE!</v>
      </c>
      <c r="AF12" s="94" t="e">
        <f t="shared" ref="AF12" si="10">IF(AF11=1,"日",IF(AF11=2,"月",IF(AF11=3,"火",IF(AF11=4,"水",IF(AF11=5,"木",IF(AF11=6,"金","土"))))))</f>
        <v>#VALUE!</v>
      </c>
      <c r="AG12" s="94" t="e">
        <f t="shared" ref="AG12" si="11">IF(AG11=1,"日",IF(AG11=2,"月",IF(AG11=3,"火",IF(AG11=4,"水",IF(AG11=5,"木",IF(AG11=6,"金","土"))))))</f>
        <v>#VALUE!</v>
      </c>
      <c r="AH12" s="94" t="e">
        <f t="shared" ref="AH12" si="12">IF(AH11=1,"日",IF(AH11=2,"月",IF(AH11=3,"火",IF(AH11=4,"水",IF(AH11=5,"木",IF(AH11=6,"金","土"))))))</f>
        <v>#VALUE!</v>
      </c>
      <c r="AI12" s="94" t="e">
        <f t="shared" ref="AI12" si="13">IF(AI11=1,"日",IF(AI11=2,"月",IF(AI11=3,"火",IF(AI11=4,"水",IF(AI11=5,"木",IF(AI11=6,"金","土"))))))</f>
        <v>#VALUE!</v>
      </c>
      <c r="AJ12" s="95" t="e">
        <f t="shared" ref="AJ12" si="14">IF(AJ11=1,"日",IF(AJ11=2,"月",IF(AJ11=3,"火",IF(AJ11=4,"水",IF(AJ11=5,"木",IF(AJ11=6,"金","土"))))))</f>
        <v>#VALUE!</v>
      </c>
      <c r="AK12" s="93" t="e">
        <f t="shared" ref="AK12" si="15">IF(AK11=1,"日",IF(AK11=2,"月",IF(AK11=3,"火",IF(AK11=4,"水",IF(AK11=5,"木",IF(AK11=6,"金","土"))))))</f>
        <v>#VALUE!</v>
      </c>
      <c r="AL12" s="94" t="e">
        <f t="shared" ref="AL12" si="16">IF(AL11=1,"日",IF(AL11=2,"月",IF(AL11=3,"火",IF(AL11=4,"水",IF(AL11=5,"木",IF(AL11=6,"金","土"))))))</f>
        <v>#VALUE!</v>
      </c>
      <c r="AM12" s="94" t="e">
        <f t="shared" ref="AM12" si="17">IF(AM11=1,"日",IF(AM11=2,"月",IF(AM11=3,"火",IF(AM11=4,"水",IF(AM11=5,"木",IF(AM11=6,"金","土"))))))</f>
        <v>#VALUE!</v>
      </c>
      <c r="AN12" s="94" t="e">
        <f t="shared" ref="AN12" si="18">IF(AN11=1,"日",IF(AN11=2,"月",IF(AN11=3,"火",IF(AN11=4,"水",IF(AN11=5,"木",IF(AN11=6,"金","土"))))))</f>
        <v>#VALUE!</v>
      </c>
      <c r="AO12" s="94" t="e">
        <f t="shared" ref="AO12" si="19">IF(AO11=1,"日",IF(AO11=2,"月",IF(AO11=3,"火",IF(AO11=4,"水",IF(AO11=5,"木",IF(AO11=6,"金","土"))))))</f>
        <v>#VALUE!</v>
      </c>
      <c r="AP12" s="94" t="e">
        <f t="shared" ref="AP12" si="20">IF(AP11=1,"日",IF(AP11=2,"月",IF(AP11=3,"火",IF(AP11=4,"水",IF(AP11=5,"木",IF(AP11=6,"金","土"))))))</f>
        <v>#VALUE!</v>
      </c>
      <c r="AQ12" s="95" t="e">
        <f t="shared" ref="AQ12" si="21">IF(AQ11=1,"日",IF(AQ11=2,"月",IF(AQ11=3,"火",IF(AQ11=4,"水",IF(AQ11=5,"木",IF(AQ11=6,"金","土"))))))</f>
        <v>#VALUE!</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50000000000003" customHeight="1" x14ac:dyDescent="0.4">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50000000000003" customHeight="1" x14ac:dyDescent="0.4">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50000000000003" customHeight="1" x14ac:dyDescent="0.4">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50000000000003" customHeight="1" x14ac:dyDescent="0.4">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50000000000003" customHeight="1" x14ac:dyDescent="0.4">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50000000000003" customHeight="1" x14ac:dyDescent="0.4">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50000000000003" customHeight="1" x14ac:dyDescent="0.4">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50000000000003" customHeight="1" x14ac:dyDescent="0.4">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50000000000003" customHeight="1" x14ac:dyDescent="0.4">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50000000000003" customHeight="1" x14ac:dyDescent="0.4">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50000000000003" customHeight="1" x14ac:dyDescent="0.4">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50000000000003" customHeight="1" x14ac:dyDescent="0.4">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50000000000003" customHeight="1" x14ac:dyDescent="0.4">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50000000000003" customHeight="1" x14ac:dyDescent="0.4">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50000000000003" customHeight="1" x14ac:dyDescent="0.4">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50000000000003" customHeight="1" x14ac:dyDescent="0.4">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50000000000003" customHeight="1" thickBot="1" x14ac:dyDescent="0.4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16" t="s">
        <v>30</v>
      </c>
      <c r="M33" s="316"/>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311"/>
      <c r="D34" s="312"/>
      <c r="E34" s="313"/>
      <c r="F34" s="314">
        <f>IF(AB2=1,10,IF(AB2=2,11,IF(AB2=3,12,AB2-3)))</f>
        <v>-3</v>
      </c>
      <c r="G34" s="315"/>
      <c r="H34" s="314">
        <f>IF(AB2=1,11,IF(AB2=2,12,AB2-2))</f>
        <v>-2</v>
      </c>
      <c r="I34" s="315"/>
      <c r="J34" s="314">
        <f>IF(AB2=1,12,AB2-1)</f>
        <v>-1</v>
      </c>
      <c r="K34" s="315"/>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311" t="s">
        <v>125</v>
      </c>
      <c r="D35" s="312"/>
      <c r="E35" s="313"/>
      <c r="F35" s="270"/>
      <c r="G35" s="270"/>
      <c r="H35" s="270"/>
      <c r="I35" s="270"/>
      <c r="J35" s="270"/>
      <c r="K35" s="270"/>
      <c r="L35" s="260">
        <f>SUM(F35:K35)</f>
        <v>0</v>
      </c>
      <c r="M35" s="260"/>
      <c r="N35" s="100"/>
      <c r="O35" s="100"/>
      <c r="P35" s="100"/>
      <c r="Q35" s="100"/>
      <c r="R35" s="251" t="s">
        <v>4</v>
      </c>
      <c r="S35" s="252"/>
      <c r="T35" s="302">
        <f>SUMIFS($AU$13:$AV$30,$C$13:$D$30,"訪問介護員",$E$13:$F$30,"A")+SUMIFS($AU$13:$AV$30,$C$13:$D$30,"サービス提供責任者",$E$13:$F$30,"A")</f>
        <v>0</v>
      </c>
      <c r="U35" s="303"/>
      <c r="V35" s="305">
        <f>SUMIFS($AW$13:$AX$30,$C$13:$D$30,"訪問介護員",$E$13:$F$30,"A")+SUMIFS($AW$13:$AX$30,$C$13:$D$30,"サービス提供責任者",$E$13:$F$30,"A")</f>
        <v>0</v>
      </c>
      <c r="W35" s="306"/>
      <c r="X35" s="100"/>
      <c r="Y35" s="300">
        <v>0</v>
      </c>
      <c r="Z35" s="301"/>
      <c r="AA35" s="307">
        <v>0</v>
      </c>
      <c r="AB35" s="308"/>
      <c r="AC35" s="68"/>
      <c r="AD35" s="68"/>
      <c r="AE35" s="300">
        <v>0</v>
      </c>
      <c r="AF35" s="301"/>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311" t="s">
        <v>126</v>
      </c>
      <c r="D36" s="312"/>
      <c r="E36" s="313"/>
      <c r="F36" s="270"/>
      <c r="G36" s="270"/>
      <c r="H36" s="270"/>
      <c r="I36" s="270"/>
      <c r="J36" s="270"/>
      <c r="K36" s="270"/>
      <c r="L36" s="260">
        <f>SUM(F36:K36)</f>
        <v>0</v>
      </c>
      <c r="M36" s="260"/>
      <c r="N36" s="100"/>
      <c r="O36" s="100"/>
      <c r="P36" s="100"/>
      <c r="Q36" s="100"/>
      <c r="R36" s="251" t="s">
        <v>5</v>
      </c>
      <c r="S36" s="252"/>
      <c r="T36" s="302">
        <f>SUMIFS($AU$13:$AV$30,$C$13:$D$30,"訪問介護員",$E$13:$F$30,"B")+SUMIFS($AU$13:$AV$30,$C$13:$D$30,"サービス提供責任者",$E$13:$F$30,"B")</f>
        <v>0</v>
      </c>
      <c r="U36" s="303"/>
      <c r="V36" s="305">
        <f>SUMIFS($AW$13:$AX$30,$C$13:$D$30,"訪問介護員",$E$13:$F$30,"B")+SUMIFS($AW$13:$AX$30,$C$13:$D$30,"サービス提供責任者",$E$13:$F$30,"B")</f>
        <v>0</v>
      </c>
      <c r="W36" s="306"/>
      <c r="X36" s="100"/>
      <c r="Y36" s="300">
        <v>0</v>
      </c>
      <c r="Z36" s="301"/>
      <c r="AA36" s="307">
        <v>0</v>
      </c>
      <c r="AB36" s="308"/>
      <c r="AC36" s="68"/>
      <c r="AD36" s="68"/>
      <c r="AE36" s="300">
        <v>0</v>
      </c>
      <c r="AF36" s="301"/>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311" t="s">
        <v>28</v>
      </c>
      <c r="D37" s="312"/>
      <c r="E37" s="313"/>
      <c r="F37" s="270"/>
      <c r="G37" s="270"/>
      <c r="H37" s="270"/>
      <c r="I37" s="270"/>
      <c r="J37" s="270"/>
      <c r="K37" s="270"/>
      <c r="L37" s="260">
        <f>SUM(F37:K37)</f>
        <v>0</v>
      </c>
      <c r="M37" s="260"/>
      <c r="N37" s="100"/>
      <c r="O37" s="100"/>
      <c r="P37" s="100"/>
      <c r="Q37" s="100"/>
      <c r="R37" s="251" t="s">
        <v>6</v>
      </c>
      <c r="S37" s="252"/>
      <c r="T37" s="302">
        <f>SUMIFS($AU$13:$AV$30,$C$13:$D$30,"訪問介護員",$E$13:$F$30,"C")+SUMIFS($AU$13:$AV$30,$C$13:$D$30,"サービス提供責任者",$E$13:$F$30,"C")</f>
        <v>0</v>
      </c>
      <c r="U37" s="303"/>
      <c r="V37" s="305">
        <f>SUMIFS($AW$13:$AX$30,$C$13:$D$30,"訪問介護員",$E$13:$F$30,"C")+SUMIFS($AW$13:$AX$30,$C$13:$D$30,"サービス提供責任者",$E$13:$F$30,"C")</f>
        <v>0</v>
      </c>
      <c r="W37" s="306"/>
      <c r="X37" s="100"/>
      <c r="Y37" s="300">
        <v>0</v>
      </c>
      <c r="Z37" s="301"/>
      <c r="AA37" s="309">
        <v>0</v>
      </c>
      <c r="AB37" s="310"/>
      <c r="AC37" s="68"/>
      <c r="AD37" s="68"/>
      <c r="AE37" s="302" t="s">
        <v>38</v>
      </c>
      <c r="AF37" s="303"/>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311" t="s">
        <v>29</v>
      </c>
      <c r="D38" s="312"/>
      <c r="E38" s="313"/>
      <c r="F38" s="260">
        <f>SUM(F35:G37)</f>
        <v>0</v>
      </c>
      <c r="G38" s="260"/>
      <c r="H38" s="260">
        <f>SUM(H35:I37)</f>
        <v>0</v>
      </c>
      <c r="I38" s="260"/>
      <c r="J38" s="260">
        <f>SUM(J35:K37)</f>
        <v>0</v>
      </c>
      <c r="K38" s="260"/>
      <c r="L38" s="260">
        <f>SUM(L35:M37)</f>
        <v>0</v>
      </c>
      <c r="M38" s="260"/>
      <c r="N38" s="304"/>
      <c r="O38" s="266"/>
      <c r="P38" s="100"/>
      <c r="Q38" s="100"/>
      <c r="R38" s="251" t="s">
        <v>7</v>
      </c>
      <c r="S38" s="252"/>
      <c r="T38" s="302">
        <f>SUMIFS($AU$13:$AV$30,$C$13:$D$30,"訪問介護員",$E$13:$F$30,"D")+SUMIFS($AU$13:$AV$30,$C$13:$D$30,"サービス提供責任者",$E$13:$F$30,"D")</f>
        <v>0</v>
      </c>
      <c r="U38" s="303"/>
      <c r="V38" s="305">
        <f>SUMIFS($AW$13:$AX$30,$C$13:$D$30,"訪問介護員",$E$13:$F$30,"D")+SUMIFS($AW$13:$AX$30,$C$13:$D$30,"サービス提供責任者",$E$13:$F$30,"D")</f>
        <v>0</v>
      </c>
      <c r="W38" s="306"/>
      <c r="X38" s="100"/>
      <c r="Y38" s="300">
        <v>0</v>
      </c>
      <c r="Z38" s="301"/>
      <c r="AA38" s="309">
        <v>0</v>
      </c>
      <c r="AB38" s="310"/>
      <c r="AC38" s="68"/>
      <c r="AD38" s="68"/>
      <c r="AE38" s="302" t="s">
        <v>38</v>
      </c>
      <c r="AF38" s="303"/>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51" t="s">
        <v>29</v>
      </c>
      <c r="S39" s="252"/>
      <c r="T39" s="302">
        <f>SUM(T35:U38)</f>
        <v>0</v>
      </c>
      <c r="U39" s="303"/>
      <c r="V39" s="305">
        <f>SUM(V35:W38)</f>
        <v>0</v>
      </c>
      <c r="W39" s="306"/>
      <c r="X39" s="100"/>
      <c r="Y39" s="302">
        <f>SUM(Y35:Z38)</f>
        <v>0</v>
      </c>
      <c r="Z39" s="303"/>
      <c r="AA39" s="317">
        <f>SUM(AA35:AB38)</f>
        <v>0</v>
      </c>
      <c r="AB39" s="318"/>
      <c r="AC39" s="68"/>
      <c r="AD39" s="68"/>
      <c r="AE39" s="302">
        <f>SUM(AE35:AF36)</f>
        <v>0</v>
      </c>
      <c r="AF39" s="303"/>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21">
        <f>L38/3</f>
        <v>0</v>
      </c>
      <c r="M40" s="321"/>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19">
        <f>L40</f>
        <v>0</v>
      </c>
      <c r="D44" s="320"/>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12" priority="6">
      <formula>INDIRECT(ADDRESS(ROW(),COLUMN()))=TRUNC(INDIRECT(ADDRESS(ROW(),COLUMN())))</formula>
    </cfRule>
  </conditionalFormatting>
  <conditionalFormatting sqref="L40:M40">
    <cfRule type="expression" dxfId="11" priority="5">
      <formula>INDIRECT(ADDRESS(ROW(),COLUMN()))=TRUNC(INDIRECT(ADDRESS(ROW(),COLUMN())))</formula>
    </cfRule>
  </conditionalFormatting>
  <conditionalFormatting sqref="C44:D44">
    <cfRule type="expression" dxfId="10" priority="4">
      <formula>INDIRECT(ADDRESS(ROW(),COLUMN()))=TRUNC(INDIRECT(ADDRESS(ROW(),COLUMN())))</formula>
    </cfRule>
  </conditionalFormatting>
  <conditionalFormatting sqref="R44:U44">
    <cfRule type="expression" dxfId="9" priority="3">
      <formula>INDIRECT(ADDRESS(ROW(),COLUMN()))=TRUNC(INDIRECT(ADDRESS(ROW(),COLUMN())))</formula>
    </cfRule>
  </conditionalFormatting>
  <conditionalFormatting sqref="R49:U49">
    <cfRule type="expression" dxfId="8" priority="2">
      <formula>INDIRECT(ADDRESS(ROW(),COLUMN()))=TRUNC(INDIRECT(ADDRESS(ROW(),COLUMN())))</formula>
    </cfRule>
  </conditionalFormatting>
  <conditionalFormatting sqref="AU13:AX30">
    <cfRule type="expression" dxfId="7"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verticalCentered="1"/>
  <pageMargins left="0.23622047244094491" right="0.23622047244094491" top="0.19685039370078741" bottom="0.19685039370078741"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0" zoomScaleNormal="5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c r="V2" s="167"/>
      <c r="W2" s="40" t="s">
        <v>17</v>
      </c>
      <c r="X2" s="168" t="str">
        <f>IF(U2=0,"",YEAR(DATE(2018+U2,1,1)))</f>
        <v/>
      </c>
      <c r="Y2" s="168"/>
      <c r="Z2" s="42" t="s">
        <v>21</v>
      </c>
      <c r="AA2" s="42" t="s">
        <v>22</v>
      </c>
      <c r="AB2" s="167"/>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t="e">
        <f>DAY(EOMONTH(DATE(X2,AB2,1),0))</f>
        <v>#VALUE!</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t="e">
        <f>DAY(DATE($X$2,$AB$2,1))</f>
        <v>#VALUE!</v>
      </c>
      <c r="Q10" s="91" t="e">
        <f>DAY(DATE($X$2,$AB$2,2))</f>
        <v>#VALUE!</v>
      </c>
      <c r="R10" s="91" t="e">
        <f>DAY(DATE($X$2,$AB$2,3))</f>
        <v>#VALUE!</v>
      </c>
      <c r="S10" s="91" t="e">
        <f>DAY(DATE($X$2,$AB$2,4))</f>
        <v>#VALUE!</v>
      </c>
      <c r="T10" s="91" t="e">
        <f>DAY(DATE($X$2,$AB$2,5))</f>
        <v>#VALUE!</v>
      </c>
      <c r="U10" s="91" t="e">
        <f>DAY(DATE($X$2,$AB$2,6))</f>
        <v>#VALUE!</v>
      </c>
      <c r="V10" s="92" t="e">
        <f>DAY(DATE($X$2,$AB$2,7))</f>
        <v>#VALUE!</v>
      </c>
      <c r="W10" s="90" t="e">
        <f>DAY(DATE($X$2,$AB$2,8))</f>
        <v>#VALUE!</v>
      </c>
      <c r="X10" s="91" t="e">
        <f>DAY(DATE($X$2,$AB$2,9))</f>
        <v>#VALUE!</v>
      </c>
      <c r="Y10" s="91" t="e">
        <f>DAY(DATE($X$2,$AB$2,10))</f>
        <v>#VALUE!</v>
      </c>
      <c r="Z10" s="91" t="e">
        <f>DAY(DATE($X$2,$AB$2,11))</f>
        <v>#VALUE!</v>
      </c>
      <c r="AA10" s="91" t="e">
        <f>DAY(DATE($X$2,$AB$2,12))</f>
        <v>#VALUE!</v>
      </c>
      <c r="AB10" s="91" t="e">
        <f>DAY(DATE($X$2,$AB$2,13))</f>
        <v>#VALUE!</v>
      </c>
      <c r="AC10" s="92" t="e">
        <f>DAY(DATE($X$2,$AB$2,14))</f>
        <v>#VALUE!</v>
      </c>
      <c r="AD10" s="90" t="e">
        <f>DAY(DATE($X$2,$AB$2,15))</f>
        <v>#VALUE!</v>
      </c>
      <c r="AE10" s="91" t="e">
        <f>DAY(DATE($X$2,$AB$2,16))</f>
        <v>#VALUE!</v>
      </c>
      <c r="AF10" s="91" t="e">
        <f>DAY(DATE($X$2,$AB$2,17))</f>
        <v>#VALUE!</v>
      </c>
      <c r="AG10" s="91" t="e">
        <f>DAY(DATE($X$2,$AB$2,18))</f>
        <v>#VALUE!</v>
      </c>
      <c r="AH10" s="91" t="e">
        <f>DAY(DATE($X$2,$AB$2,19))</f>
        <v>#VALUE!</v>
      </c>
      <c r="AI10" s="91" t="e">
        <f>DAY(DATE($X$2,$AB$2,20))</f>
        <v>#VALUE!</v>
      </c>
      <c r="AJ10" s="92" t="e">
        <f>DAY(DATE($X$2,$AB$2,21))</f>
        <v>#VALUE!</v>
      </c>
      <c r="AK10" s="90" t="e">
        <f>DAY(DATE($X$2,$AB$2,22))</f>
        <v>#VALUE!</v>
      </c>
      <c r="AL10" s="91" t="e">
        <f>DAY(DATE($X$2,$AB$2,23))</f>
        <v>#VALUE!</v>
      </c>
      <c r="AM10" s="91" t="e">
        <f>DAY(DATE($X$2,$AB$2,24))</f>
        <v>#VALUE!</v>
      </c>
      <c r="AN10" s="91" t="e">
        <f>DAY(DATE($X$2,$AB$2,25))</f>
        <v>#VALUE!</v>
      </c>
      <c r="AO10" s="91" t="e">
        <f>DAY(DATE($X$2,$AB$2,26))</f>
        <v>#VALUE!</v>
      </c>
      <c r="AP10" s="91" t="e">
        <f>DAY(DATE($X$2,$AB$2,27))</f>
        <v>#VALUE!</v>
      </c>
      <c r="AQ10" s="92" t="e">
        <f>DAY(DATE($X$2,$AB$2,28))</f>
        <v>#VALUE!</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t="e">
        <f>WEEKDAY(DATE($X$2,$AB$2,1))</f>
        <v>#VALUE!</v>
      </c>
      <c r="Q11" s="91" t="e">
        <f>WEEKDAY(DATE($X$2,$AB$2,2))</f>
        <v>#VALUE!</v>
      </c>
      <c r="R11" s="91" t="e">
        <f>WEEKDAY(DATE($X$2,$AB$2,3))</f>
        <v>#VALUE!</v>
      </c>
      <c r="S11" s="91" t="e">
        <f>WEEKDAY(DATE($X$2,$AB$2,4))</f>
        <v>#VALUE!</v>
      </c>
      <c r="T11" s="91" t="e">
        <f>WEEKDAY(DATE($X$2,$AB$2,5))</f>
        <v>#VALUE!</v>
      </c>
      <c r="U11" s="91" t="e">
        <f>WEEKDAY(DATE($X$2,$AB$2,6))</f>
        <v>#VALUE!</v>
      </c>
      <c r="V11" s="92" t="e">
        <f>WEEKDAY(DATE($X$2,$AB$2,7))</f>
        <v>#VALUE!</v>
      </c>
      <c r="W11" s="90" t="e">
        <f>WEEKDAY(DATE($X$2,$AB$2,8))</f>
        <v>#VALUE!</v>
      </c>
      <c r="X11" s="91" t="e">
        <f>WEEKDAY(DATE($X$2,$AB$2,9))</f>
        <v>#VALUE!</v>
      </c>
      <c r="Y11" s="91" t="e">
        <f>WEEKDAY(DATE($X$2,$AB$2,10))</f>
        <v>#VALUE!</v>
      </c>
      <c r="Z11" s="91" t="e">
        <f>WEEKDAY(DATE($X$2,$AB$2,11))</f>
        <v>#VALUE!</v>
      </c>
      <c r="AA11" s="91" t="e">
        <f>WEEKDAY(DATE($X$2,$AB$2,12))</f>
        <v>#VALUE!</v>
      </c>
      <c r="AB11" s="91" t="e">
        <f>WEEKDAY(DATE($X$2,$AB$2,13))</f>
        <v>#VALUE!</v>
      </c>
      <c r="AC11" s="92" t="e">
        <f>WEEKDAY(DATE($X$2,$AB$2,14))</f>
        <v>#VALUE!</v>
      </c>
      <c r="AD11" s="90" t="e">
        <f>WEEKDAY(DATE($X$2,$AB$2,15))</f>
        <v>#VALUE!</v>
      </c>
      <c r="AE11" s="91" t="e">
        <f>WEEKDAY(DATE($X$2,$AB$2,16))</f>
        <v>#VALUE!</v>
      </c>
      <c r="AF11" s="91" t="e">
        <f>WEEKDAY(DATE($X$2,$AB$2,17))</f>
        <v>#VALUE!</v>
      </c>
      <c r="AG11" s="91" t="e">
        <f>WEEKDAY(DATE($X$2,$AB$2,18))</f>
        <v>#VALUE!</v>
      </c>
      <c r="AH11" s="91" t="e">
        <f>WEEKDAY(DATE($X$2,$AB$2,19))</f>
        <v>#VALUE!</v>
      </c>
      <c r="AI11" s="91" t="e">
        <f>WEEKDAY(DATE($X$2,$AB$2,20))</f>
        <v>#VALUE!</v>
      </c>
      <c r="AJ11" s="92" t="e">
        <f>WEEKDAY(DATE($X$2,$AB$2,21))</f>
        <v>#VALUE!</v>
      </c>
      <c r="AK11" s="90" t="e">
        <f>WEEKDAY(DATE($X$2,$AB$2,22))</f>
        <v>#VALUE!</v>
      </c>
      <c r="AL11" s="91" t="e">
        <f>WEEKDAY(DATE($X$2,$AB$2,23))</f>
        <v>#VALUE!</v>
      </c>
      <c r="AM11" s="91" t="e">
        <f>WEEKDAY(DATE($X$2,$AB$2,24))</f>
        <v>#VALUE!</v>
      </c>
      <c r="AN11" s="91" t="e">
        <f>WEEKDAY(DATE($X$2,$AB$2,25))</f>
        <v>#VALUE!</v>
      </c>
      <c r="AO11" s="91" t="e">
        <f>WEEKDAY(DATE($X$2,$AB$2,26))</f>
        <v>#VALUE!</v>
      </c>
      <c r="AP11" s="91" t="e">
        <f>WEEKDAY(DATE($X$2,$AB$2,27))</f>
        <v>#VALUE!</v>
      </c>
      <c r="AQ11" s="92" t="e">
        <f>WEEKDAY(DATE($X$2,$AB$2,28))</f>
        <v>#VALUE!</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e">
        <f>IF(P11=1,"日",IF(P11=2,"月",IF(P11=3,"火",IF(P11=4,"水",IF(P11=5,"木",IF(P11=6,"金","土"))))))</f>
        <v>#VALUE!</v>
      </c>
      <c r="Q12" s="94" t="e">
        <f t="shared" ref="Q12:AQ12" si="0">IF(Q11=1,"日",IF(Q11=2,"月",IF(Q11=3,"火",IF(Q11=4,"水",IF(Q11=5,"木",IF(Q11=6,"金","土"))))))</f>
        <v>#VALUE!</v>
      </c>
      <c r="R12" s="94" t="e">
        <f t="shared" si="0"/>
        <v>#VALUE!</v>
      </c>
      <c r="S12" s="94" t="e">
        <f t="shared" si="0"/>
        <v>#VALUE!</v>
      </c>
      <c r="T12" s="94" t="e">
        <f t="shared" si="0"/>
        <v>#VALUE!</v>
      </c>
      <c r="U12" s="94" t="e">
        <f t="shared" si="0"/>
        <v>#VALUE!</v>
      </c>
      <c r="V12" s="95" t="e">
        <f t="shared" si="0"/>
        <v>#VALUE!</v>
      </c>
      <c r="W12" s="93" t="e">
        <f t="shared" si="0"/>
        <v>#VALUE!</v>
      </c>
      <c r="X12" s="94" t="e">
        <f t="shared" si="0"/>
        <v>#VALUE!</v>
      </c>
      <c r="Y12" s="94" t="e">
        <f t="shared" si="0"/>
        <v>#VALUE!</v>
      </c>
      <c r="Z12" s="94" t="e">
        <f t="shared" si="0"/>
        <v>#VALUE!</v>
      </c>
      <c r="AA12" s="94" t="e">
        <f t="shared" si="0"/>
        <v>#VALUE!</v>
      </c>
      <c r="AB12" s="94" t="e">
        <f t="shared" si="0"/>
        <v>#VALUE!</v>
      </c>
      <c r="AC12" s="95" t="e">
        <f t="shared" si="0"/>
        <v>#VALUE!</v>
      </c>
      <c r="AD12" s="93" t="e">
        <f t="shared" si="0"/>
        <v>#VALUE!</v>
      </c>
      <c r="AE12" s="94" t="e">
        <f t="shared" si="0"/>
        <v>#VALUE!</v>
      </c>
      <c r="AF12" s="94" t="e">
        <f t="shared" si="0"/>
        <v>#VALUE!</v>
      </c>
      <c r="AG12" s="94" t="e">
        <f t="shared" si="0"/>
        <v>#VALUE!</v>
      </c>
      <c r="AH12" s="94" t="e">
        <f t="shared" si="0"/>
        <v>#VALUE!</v>
      </c>
      <c r="AI12" s="94" t="e">
        <f t="shared" si="0"/>
        <v>#VALUE!</v>
      </c>
      <c r="AJ12" s="95" t="e">
        <f t="shared" si="0"/>
        <v>#VALUE!</v>
      </c>
      <c r="AK12" s="93" t="e">
        <f t="shared" si="0"/>
        <v>#VALUE!</v>
      </c>
      <c r="AL12" s="94" t="e">
        <f t="shared" si="0"/>
        <v>#VALUE!</v>
      </c>
      <c r="AM12" s="94" t="e">
        <f t="shared" si="0"/>
        <v>#VALUE!</v>
      </c>
      <c r="AN12" s="94" t="e">
        <f t="shared" si="0"/>
        <v>#VALUE!</v>
      </c>
      <c r="AO12" s="94" t="e">
        <f t="shared" si="0"/>
        <v>#VALUE!</v>
      </c>
      <c r="AP12" s="94" t="e">
        <f t="shared" si="0"/>
        <v>#VALUE!</v>
      </c>
      <c r="AQ12" s="95" t="e">
        <f t="shared" si="0"/>
        <v>#VALUE!</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50000000000003" customHeight="1" x14ac:dyDescent="0.4">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50000000000003" customHeight="1" x14ac:dyDescent="0.4">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50000000000003" customHeight="1" x14ac:dyDescent="0.4">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50000000000003" customHeight="1" x14ac:dyDescent="0.4">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50000000000003" customHeight="1" x14ac:dyDescent="0.4">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50000000000003" customHeight="1" x14ac:dyDescent="0.4">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50000000000003" customHeight="1" x14ac:dyDescent="0.4">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50000000000003" customHeight="1" x14ac:dyDescent="0.4">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50000000000003" customHeight="1" x14ac:dyDescent="0.4">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x14ac:dyDescent="0.4">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50000000000003" customHeight="1" x14ac:dyDescent="0.4">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50000000000003" customHeight="1" x14ac:dyDescent="0.4">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50000000000003" customHeight="1" x14ac:dyDescent="0.4">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50000000000003" customHeight="1" x14ac:dyDescent="0.4">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50000000000003" customHeight="1" x14ac:dyDescent="0.4">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50000000000003" customHeight="1" x14ac:dyDescent="0.4">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50000000000003" customHeight="1" x14ac:dyDescent="0.4">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50000000000003" customHeight="1" x14ac:dyDescent="0.4">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50000000000003" customHeight="1" x14ac:dyDescent="0.4">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50000000000003" customHeight="1" x14ac:dyDescent="0.4">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50000000000003" customHeight="1" x14ac:dyDescent="0.4">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50000000000003" customHeight="1" x14ac:dyDescent="0.4">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50000000000003" customHeight="1" x14ac:dyDescent="0.4">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50000000000003" customHeight="1" x14ac:dyDescent="0.4">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50000000000003" customHeight="1" x14ac:dyDescent="0.4">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50000000000003" customHeight="1" x14ac:dyDescent="0.4">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50000000000003" customHeight="1" x14ac:dyDescent="0.4">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50000000000003" customHeight="1" x14ac:dyDescent="0.4">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50000000000003" customHeight="1" x14ac:dyDescent="0.4">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50000000000003" customHeight="1" x14ac:dyDescent="0.4">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50000000000003" customHeight="1" x14ac:dyDescent="0.4">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50000000000003" customHeight="1" x14ac:dyDescent="0.4">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50000000000003" customHeight="1" x14ac:dyDescent="0.4">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50000000000003" customHeight="1" x14ac:dyDescent="0.4">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50000000000003" customHeight="1" x14ac:dyDescent="0.4">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50000000000003" customHeight="1" x14ac:dyDescent="0.4">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50000000000003" customHeight="1" x14ac:dyDescent="0.4">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50000000000003" customHeight="1" x14ac:dyDescent="0.4">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50000000000003" customHeight="1" x14ac:dyDescent="0.4">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50000000000003" customHeight="1" x14ac:dyDescent="0.4">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50000000000003" customHeight="1" x14ac:dyDescent="0.4">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50000000000003" customHeight="1" x14ac:dyDescent="0.4">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50000000000003" customHeight="1" x14ac:dyDescent="0.4">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50000000000003" customHeight="1" x14ac:dyDescent="0.4">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50000000000003" customHeight="1" x14ac:dyDescent="0.4">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50000000000003" customHeight="1" x14ac:dyDescent="0.4">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50000000000003" customHeight="1" x14ac:dyDescent="0.4">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50000000000003" customHeight="1" x14ac:dyDescent="0.4">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50000000000003" customHeight="1" x14ac:dyDescent="0.4">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50000000000003" customHeight="1" x14ac:dyDescent="0.4">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50000000000003" customHeight="1" x14ac:dyDescent="0.4">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50000000000003" customHeight="1" x14ac:dyDescent="0.4">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50000000000003" customHeight="1" x14ac:dyDescent="0.4">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50000000000003" customHeight="1" x14ac:dyDescent="0.4">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50000000000003" customHeight="1" x14ac:dyDescent="0.4">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50000000000003" customHeight="1" x14ac:dyDescent="0.4">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50000000000003" customHeight="1" x14ac:dyDescent="0.4">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50000000000003" customHeight="1" x14ac:dyDescent="0.4">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50000000000003" customHeight="1" x14ac:dyDescent="0.4">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50000000000003" customHeight="1" x14ac:dyDescent="0.4">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50000000000003" customHeight="1" x14ac:dyDescent="0.4">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50000000000003" customHeight="1" x14ac:dyDescent="0.4">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50000000000003" customHeight="1" x14ac:dyDescent="0.4">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50000000000003" customHeight="1" x14ac:dyDescent="0.4">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50000000000003" customHeight="1" x14ac:dyDescent="0.4">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50000000000003" customHeight="1" x14ac:dyDescent="0.4">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50000000000003" customHeight="1" x14ac:dyDescent="0.4">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50000000000003" customHeight="1" x14ac:dyDescent="0.4">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50000000000003" customHeight="1" x14ac:dyDescent="0.4">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50000000000003" customHeight="1" x14ac:dyDescent="0.4">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50000000000003" customHeight="1" x14ac:dyDescent="0.4">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50000000000003" customHeight="1" x14ac:dyDescent="0.4">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50000000000003" customHeight="1" x14ac:dyDescent="0.4">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50000000000003" customHeight="1" x14ac:dyDescent="0.4">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50000000000003" customHeight="1" x14ac:dyDescent="0.4">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50000000000003" customHeight="1" x14ac:dyDescent="0.4">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50000000000003" customHeight="1" x14ac:dyDescent="0.4">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50000000000003" customHeight="1" x14ac:dyDescent="0.4">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50000000000003" customHeight="1" x14ac:dyDescent="0.4">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50000000000003" customHeight="1" x14ac:dyDescent="0.4">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50000000000003" customHeight="1" x14ac:dyDescent="0.4">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50000000000003" customHeight="1" x14ac:dyDescent="0.4">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50000000000003" customHeight="1" x14ac:dyDescent="0.4">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50000000000003" customHeight="1" x14ac:dyDescent="0.4">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50000000000003" customHeight="1" x14ac:dyDescent="0.4">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50000000000003" customHeight="1" x14ac:dyDescent="0.4">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50000000000003" customHeight="1" x14ac:dyDescent="0.4">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50000000000003" customHeight="1" x14ac:dyDescent="0.4">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50000000000003" customHeight="1" x14ac:dyDescent="0.4">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50000000000003" customHeight="1" x14ac:dyDescent="0.4">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50000000000003" customHeight="1" x14ac:dyDescent="0.4">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50000000000003" customHeight="1" thickBot="1" x14ac:dyDescent="0.4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16" t="s">
        <v>30</v>
      </c>
      <c r="M115" s="316"/>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
      <c r="A116" s="72"/>
      <c r="B116" s="68"/>
      <c r="C116" s="255"/>
      <c r="D116" s="255"/>
      <c r="E116" s="255"/>
      <c r="F116" s="256">
        <f>IF(AB2=1,10,IF(AB2=2,11,IF(AB2=3,12,AB2-3)))</f>
        <v>-3</v>
      </c>
      <c r="G116" s="256"/>
      <c r="H116" s="256">
        <f>IF(AB2=1,11,IF(AB2=2,12,AB2-2))</f>
        <v>-2</v>
      </c>
      <c r="I116" s="256"/>
      <c r="J116" s="256">
        <f>IF(AB2=1,12,AB2-1)</f>
        <v>-1</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
      <c r="A120" s="72"/>
      <c r="B120" s="68"/>
      <c r="C120" s="255" t="s">
        <v>29</v>
      </c>
      <c r="D120" s="255"/>
      <c r="E120" s="255"/>
      <c r="F120" s="260">
        <f>SUM(F117:G119)</f>
        <v>0</v>
      </c>
      <c r="G120" s="260"/>
      <c r="H120" s="260">
        <f>SUM(H117:I119)</f>
        <v>0</v>
      </c>
      <c r="I120" s="260"/>
      <c r="J120" s="260">
        <f>SUM(J117:K119)</f>
        <v>0</v>
      </c>
      <c r="K120" s="260"/>
      <c r="L120" s="260">
        <f>SUM(L117:M119)</f>
        <v>0</v>
      </c>
      <c r="M120" s="260"/>
      <c r="N120" s="304"/>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21">
        <f>L120/3</f>
        <v>0</v>
      </c>
      <c r="M122" s="321"/>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19">
        <f>L122</f>
        <v>0</v>
      </c>
      <c r="D126" s="320"/>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7">
      <formula>INDIRECT(ADDRESS(ROW(),COLUMN()))=TRUNC(INDIRECT(ADDRESS(ROW(),COLUMN())))</formula>
    </cfRule>
  </conditionalFormatting>
  <conditionalFormatting sqref="F117:M120">
    <cfRule type="expression" dxfId="5" priority="6">
      <formula>INDIRECT(ADDRESS(ROW(),COLUMN()))=TRUNC(INDIRECT(ADDRESS(ROW(),COLUMN())))</formula>
    </cfRule>
  </conditionalFormatting>
  <conditionalFormatting sqref="T117:AF121">
    <cfRule type="expression" dxfId="4" priority="5">
      <formula>INDIRECT(ADDRESS(ROW(),COLUMN()))=TRUNC(INDIRECT(ADDRESS(ROW(),COLUMN())))</formula>
    </cfRule>
  </conditionalFormatting>
  <conditionalFormatting sqref="L122:M122">
    <cfRule type="expression" dxfId="3" priority="4">
      <formula>INDIRECT(ADDRESS(ROW(),COLUMN()))=TRUNC(INDIRECT(ADDRESS(ROW(),COLUMN())))</formula>
    </cfRule>
  </conditionalFormatting>
  <conditionalFormatting sqref="C126:D126">
    <cfRule type="expression" dxfId="2" priority="3">
      <formula>INDIRECT(ADDRESS(ROW(),COLUMN()))=TRUNC(INDIRECT(ADDRESS(ROW(),COLUMN())))</formula>
    </cfRule>
  </conditionalFormatting>
  <conditionalFormatting sqref="R126:U126">
    <cfRule type="expression" dxfId="1" priority="2">
      <formula>INDIRECT(ADDRESS(ROW(),COLUMN()))=TRUNC(INDIRECT(ADDRESS(ROW(),COLUMN())))</formula>
    </cfRule>
  </conditionalFormatting>
  <conditionalFormatting sqref="R131:U131">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t="s">
        <v>180</v>
      </c>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記入方法</vt:lpstr>
      <vt:lpstr>【記載例】訪問介護</vt:lpstr>
      <vt:lpstr>訪問介護（１枚版）</vt:lpstr>
      <vt:lpstr>訪問介護（100名）</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　湧生</cp:lastModifiedBy>
  <cp:lastPrinted>2024-02-24T04:54:58Z</cp:lastPrinted>
  <dcterms:created xsi:type="dcterms:W3CDTF">2020-01-14T23:44:41Z</dcterms:created>
  <dcterms:modified xsi:type="dcterms:W3CDTF">2025-04-17T02:23:22Z</dcterms:modified>
</cp:coreProperties>
</file>