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P:\指定関係\介護保険\01 様式\00 申請書・付表・参考様式\05 加算届\04 介護職員処遇改善加算\03 介護職員処遇改善実績報告書\令和4年度\"/>
    </mc:Choice>
  </mc:AlternateContent>
  <bookViews>
    <workbookView xWindow="0" yWindow="0" windowWidth="23040" windowHeight="9096"/>
  </bookViews>
  <sheets>
    <sheet name="はじめに" sheetId="17" r:id="rId1"/>
    <sheet name="基本情報入力シート" sheetId="16" r:id="rId2"/>
    <sheet name="別紙様式3-2" sheetId="20" r:id="rId3"/>
    <sheet name="別紙様式3-3" sheetId="21" r:id="rId4"/>
    <sheet name="別紙様式3-1" sheetId="15"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'別紙様式3-2'!$M$18:$AH$118</definedName>
    <definedName name="_xlnm._FilterDatabase" localSheetId="3" hidden="1">'別紙様式3-3'!$M$16:$Y$16</definedName>
    <definedName name="_new1" localSheetId="2">[1]【参考】サービス名一覧!$A$4:$A$27</definedName>
    <definedName name="_new1" localSheetId="3">[1]【参考】サービス名一覧!$A$4:$A$27</definedName>
    <definedName name="_new1">【参考】サービス名一覧!$A$4:$A$27</definedName>
    <definedName name="erea" localSheetId="5">【参考】サービス名一覧!$A$3:$A$27</definedName>
    <definedName name="erea" localSheetId="3">#REF!</definedName>
    <definedName name="erea">#REF!</definedName>
    <definedName name="new" localSheetId="5">【参考】サービス名一覧!$A$4:$A$27</definedName>
    <definedName name="new" localSheetId="3">#REF!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4">'別紙様式3-1'!$A$1:$AM$113</definedName>
    <definedName name="_xlnm.Print_Area" localSheetId="2">'別紙様式3-2'!$A$1:$AL$38</definedName>
    <definedName name="_xlnm.Print_Area" localSheetId="3">'別紙様式3-3'!$A$1:$Y$36</definedName>
    <definedName name="www" localSheetId="0">#REF!</definedName>
    <definedName name="www" localSheetId="3">#REF!</definedName>
    <definedName name="www">#REF!</definedName>
    <definedName name="サービス" localSheetId="0">#REF!</definedName>
    <definedName name="サービス" localSheetId="4">#REF!</definedName>
    <definedName name="サービス" localSheetId="3">#REF!</definedName>
    <definedName name="サービス">#REF!</definedName>
    <definedName name="サービス２" localSheetId="3">#REF!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4">#REF!</definedName>
    <definedName name="サービス名" localSheetId="3">#REF!</definedName>
    <definedName name="サービス名">#REF!</definedName>
    <definedName name="サービス名称" localSheetId="3">#REF!</definedName>
    <definedName name="サービス名称">#REF!</definedName>
    <definedName name="一覧">[5]加算率一覧!$A$4:$A$25</definedName>
    <definedName name="種類">[6]サービス種類一覧!$A$4:$A$20</definedName>
    <definedName name="特定" localSheetId="0">#REF!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<sst xmlns="http://schemas.openxmlformats.org/spreadsheetml/2006/main" count="667" uniqueCount="439">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</sst>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8946" y="389706"/>
          <a:ext cx="4396120" cy="155477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18529935"/>
              <a:ext cx="171450" cy="2072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2170176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021586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_rels/externalLink4.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4" TargetMode="External" />
</Relationships>
</file>

<file path=xl/externalLinks/_rels/externalLink5.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5" TargetMode="External" />
</Relationships>
</file>

<file path=xl/externalLinks/_rels/externalLink6.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6"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5.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5.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Normal="80" zoomScaleSheetLayoutView="10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 customHeight="1">
      <c r="A8" s="20" t="s">
        <v>103</v>
      </c>
      <c r="B8" s="59" t="s">
        <v>130</v>
      </c>
      <c r="C8" s="64" t="s">
        <v>30</v>
      </c>
      <c r="D8" s="62" t="s">
        <v>129</v>
      </c>
      <c r="E8" s="21" t="s">
        <v>99</v>
      </c>
    </row>
    <row r="9" spans="1:5" ht="53.4"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4"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sheetProtection sheet="1" objects="1" scenarios="1" selectLockedCells="1" selectUnlockedCells="1"/>
  <mergeCells count="8">
    <mergeCell ref="A1:E1"/>
    <mergeCell ref="A2:E2"/>
    <mergeCell ref="A3:D3"/>
    <mergeCell ref="A17:D17"/>
    <mergeCell ref="A28:E28"/>
    <mergeCell ref="A23:D23"/>
    <mergeCell ref="A24:E24"/>
    <mergeCell ref="A25:E25"/>
  </mergeCells>
  <phoneticPr fontId="2"/>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sheet="1" objects="1" scenarios="1" selectLockedCells="1" selectUnlockedCells="1"/>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showGridLines="0" view="pageBreakPreview" zoomScale="70" zoomScaleNormal="120" zoomScaleSheetLayoutView="70" workbookViewId="0">
      <selection activeCell="A25" sqref="A25:E25"/>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617" t="s">
        <v>47</v>
      </c>
      <c r="B3" s="617"/>
      <c r="C3" s="618"/>
      <c r="D3" s="619" t="str">
        <f>IF(基本情報入力シート!M16="","",基本情報入力シート!M16)</f>
        <v>○○ケアサービス</v>
      </c>
      <c r="E3" s="620"/>
      <c r="F3" s="620"/>
      <c r="G3" s="620"/>
      <c r="H3" s="620"/>
      <c r="I3" s="620"/>
      <c r="J3" s="620"/>
      <c r="K3" s="620"/>
      <c r="L3" s="620"/>
      <c r="M3" s="620"/>
      <c r="N3" s="620"/>
      <c r="O3" s="620"/>
      <c r="P3" s="621"/>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628"/>
      <c r="C5" s="629"/>
      <c r="D5" s="629"/>
      <c r="E5" s="629"/>
      <c r="F5" s="629"/>
      <c r="G5" s="629"/>
      <c r="H5" s="629"/>
      <c r="I5" s="629"/>
      <c r="J5" s="629"/>
      <c r="K5" s="629"/>
      <c r="L5" s="629"/>
      <c r="M5" s="629"/>
      <c r="N5" s="629"/>
      <c r="O5" s="629"/>
      <c r="P5" s="630"/>
      <c r="Q5" s="622" t="s">
        <v>116</v>
      </c>
      <c r="R5" s="624" t="s">
        <v>83</v>
      </c>
      <c r="S5" s="624"/>
      <c r="T5" s="625"/>
      <c r="U5" s="247"/>
      <c r="V5" s="634"/>
      <c r="W5" s="635"/>
      <c r="X5" s="589" t="s">
        <v>117</v>
      </c>
      <c r="Y5" s="586" t="s">
        <v>83</v>
      </c>
      <c r="Z5" s="587"/>
      <c r="AA5" s="587"/>
      <c r="AB5" s="590" t="s">
        <v>81</v>
      </c>
      <c r="AC5" s="591"/>
      <c r="AD5" s="586"/>
      <c r="AE5" s="569" t="s">
        <v>112</v>
      </c>
      <c r="AF5" s="405"/>
      <c r="AG5" s="174"/>
      <c r="AH5" s="174"/>
      <c r="AI5" s="169"/>
      <c r="AJ5" s="169"/>
    </row>
    <row r="6" spans="1:38" ht="48" customHeight="1">
      <c r="A6" s="169"/>
      <c r="B6" s="631"/>
      <c r="C6" s="632"/>
      <c r="D6" s="632"/>
      <c r="E6" s="632"/>
      <c r="F6" s="632"/>
      <c r="G6" s="632"/>
      <c r="H6" s="632"/>
      <c r="I6" s="632"/>
      <c r="J6" s="632"/>
      <c r="K6" s="632"/>
      <c r="L6" s="632"/>
      <c r="M6" s="632"/>
      <c r="N6" s="632"/>
      <c r="O6" s="632"/>
      <c r="P6" s="633"/>
      <c r="Q6" s="623"/>
      <c r="R6" s="246" t="s">
        <v>78</v>
      </c>
      <c r="S6" s="246" t="s">
        <v>79</v>
      </c>
      <c r="T6" s="242" t="s">
        <v>80</v>
      </c>
      <c r="U6" s="248"/>
      <c r="V6" s="636"/>
      <c r="W6" s="637"/>
      <c r="X6" s="584"/>
      <c r="Y6" s="406" t="s">
        <v>78</v>
      </c>
      <c r="Z6" s="406" t="s">
        <v>79</v>
      </c>
      <c r="AA6" s="406" t="s">
        <v>350</v>
      </c>
      <c r="AB6" s="406" t="s">
        <v>78</v>
      </c>
      <c r="AC6" s="406" t="s">
        <v>79</v>
      </c>
      <c r="AD6" s="406" t="s">
        <v>80</v>
      </c>
      <c r="AE6" s="570"/>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626" t="s">
        <v>171</v>
      </c>
      <c r="W7" s="627"/>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638" t="s">
        <v>172</v>
      </c>
      <c r="W8" s="639"/>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575" t="s">
        <v>331</v>
      </c>
      <c r="C9" s="576"/>
      <c r="D9" s="576"/>
      <c r="E9" s="576"/>
      <c r="F9" s="576"/>
      <c r="G9" s="576"/>
      <c r="H9" s="576"/>
      <c r="I9" s="576"/>
      <c r="J9" s="576"/>
      <c r="K9" s="576"/>
      <c r="L9" s="576"/>
      <c r="M9" s="576"/>
      <c r="N9" s="576"/>
      <c r="O9" s="576"/>
      <c r="P9" s="576"/>
      <c r="Q9" s="237">
        <f>SUM(R9,S9,T9)</f>
        <v>9194400</v>
      </c>
      <c r="R9" s="237">
        <f>AJ18</f>
        <v>2525624</v>
      </c>
      <c r="S9" s="237">
        <f>AK18</f>
        <v>5022480</v>
      </c>
      <c r="T9" s="236">
        <f>AL18</f>
        <v>1646296</v>
      </c>
      <c r="U9" s="228"/>
      <c r="V9" s="644"/>
      <c r="W9" s="644"/>
      <c r="X9" s="644"/>
      <c r="Y9" s="644"/>
      <c r="Z9" s="644"/>
      <c r="AA9" s="644"/>
      <c r="AB9" s="644"/>
      <c r="AC9" s="644"/>
      <c r="AD9" s="644"/>
      <c r="AE9" s="644"/>
      <c r="AF9" s="644"/>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592" t="s">
        <v>393</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584"/>
      <c r="B13" s="593" t="s">
        <v>7</v>
      </c>
      <c r="C13" s="594"/>
      <c r="D13" s="594"/>
      <c r="E13" s="594"/>
      <c r="F13" s="594"/>
      <c r="G13" s="594"/>
      <c r="H13" s="594"/>
      <c r="I13" s="594"/>
      <c r="J13" s="594"/>
      <c r="K13" s="595"/>
      <c r="L13" s="182"/>
      <c r="M13" s="583" t="s">
        <v>73</v>
      </c>
      <c r="N13" s="183"/>
      <c r="O13" s="184"/>
      <c r="P13" s="595" t="s">
        <v>74</v>
      </c>
      <c r="Q13" s="640" t="s">
        <v>8</v>
      </c>
      <c r="R13" s="185" t="s">
        <v>173</v>
      </c>
      <c r="S13" s="186"/>
      <c r="T13" s="186"/>
      <c r="U13" s="186"/>
      <c r="V13" s="187"/>
      <c r="W13" s="178" t="s">
        <v>174</v>
      </c>
      <c r="X13" s="188"/>
      <c r="Y13" s="188"/>
      <c r="Z13" s="188"/>
      <c r="AA13" s="188"/>
      <c r="AB13" s="188"/>
      <c r="AC13" s="188"/>
      <c r="AD13" s="188"/>
      <c r="AE13" s="188"/>
      <c r="AF13" s="188"/>
      <c r="AG13" s="188"/>
      <c r="AH13" s="189"/>
      <c r="AI13" s="614" t="s">
        <v>329</v>
      </c>
      <c r="AJ13" s="615"/>
      <c r="AK13" s="615"/>
      <c r="AL13" s="616"/>
    </row>
    <row r="14" spans="1:38" ht="13.5" customHeight="1">
      <c r="A14" s="585"/>
      <c r="B14" s="596"/>
      <c r="C14" s="597"/>
      <c r="D14" s="597"/>
      <c r="E14" s="597"/>
      <c r="F14" s="597"/>
      <c r="G14" s="597"/>
      <c r="H14" s="597"/>
      <c r="I14" s="597"/>
      <c r="J14" s="597"/>
      <c r="K14" s="598"/>
      <c r="L14" s="190"/>
      <c r="M14" s="588"/>
      <c r="N14" s="642" t="s">
        <v>86</v>
      </c>
      <c r="O14" s="643"/>
      <c r="P14" s="598"/>
      <c r="Q14" s="641"/>
      <c r="R14" s="581" t="s">
        <v>353</v>
      </c>
      <c r="S14" s="583" t="s">
        <v>116</v>
      </c>
      <c r="T14" s="224"/>
      <c r="U14" s="225"/>
      <c r="V14" s="581" t="s">
        <v>117</v>
      </c>
      <c r="W14" s="609" t="s">
        <v>354</v>
      </c>
      <c r="X14" s="583" t="s">
        <v>116</v>
      </c>
      <c r="Y14" s="191"/>
      <c r="Z14" s="191"/>
      <c r="AA14" s="192"/>
      <c r="AB14" s="573" t="s">
        <v>176</v>
      </c>
      <c r="AC14" s="577"/>
      <c r="AD14" s="571"/>
      <c r="AE14" s="573" t="s">
        <v>114</v>
      </c>
      <c r="AF14" s="577"/>
      <c r="AG14" s="571"/>
      <c r="AH14" s="602" t="s">
        <v>111</v>
      </c>
      <c r="AI14" s="573" t="s">
        <v>330</v>
      </c>
      <c r="AJ14" s="191"/>
      <c r="AK14" s="191"/>
      <c r="AL14" s="192"/>
    </row>
    <row r="15" spans="1:38" ht="13.5" customHeight="1">
      <c r="A15" s="585"/>
      <c r="B15" s="596"/>
      <c r="C15" s="597"/>
      <c r="D15" s="597"/>
      <c r="E15" s="597"/>
      <c r="F15" s="597"/>
      <c r="G15" s="597"/>
      <c r="H15" s="597"/>
      <c r="I15" s="597"/>
      <c r="J15" s="597"/>
      <c r="K15" s="598"/>
      <c r="L15" s="190"/>
      <c r="M15" s="588"/>
      <c r="N15" s="193"/>
      <c r="O15" s="226"/>
      <c r="P15" s="598"/>
      <c r="Q15" s="641"/>
      <c r="R15" s="582"/>
      <c r="S15" s="582"/>
      <c r="T15" s="604" t="s">
        <v>89</v>
      </c>
      <c r="U15" s="605"/>
      <c r="V15" s="582"/>
      <c r="W15" s="610"/>
      <c r="X15" s="588"/>
      <c r="Y15" s="606" t="s">
        <v>82</v>
      </c>
      <c r="Z15" s="607"/>
      <c r="AA15" s="608"/>
      <c r="AB15" s="578"/>
      <c r="AC15" s="579"/>
      <c r="AD15" s="580"/>
      <c r="AE15" s="578"/>
      <c r="AF15" s="579"/>
      <c r="AG15" s="580"/>
      <c r="AH15" s="603"/>
      <c r="AI15" s="574"/>
      <c r="AJ15" s="611" t="s">
        <v>82</v>
      </c>
      <c r="AK15" s="612"/>
      <c r="AL15" s="613"/>
    </row>
    <row r="16" spans="1:38" ht="18.75" customHeight="1">
      <c r="A16" s="585"/>
      <c r="B16" s="596"/>
      <c r="C16" s="597"/>
      <c r="D16" s="597"/>
      <c r="E16" s="597"/>
      <c r="F16" s="597"/>
      <c r="G16" s="597"/>
      <c r="H16" s="597"/>
      <c r="I16" s="597"/>
      <c r="J16" s="597"/>
      <c r="K16" s="598"/>
      <c r="L16" s="190"/>
      <c r="M16" s="588"/>
      <c r="N16" s="408" t="s">
        <v>87</v>
      </c>
      <c r="O16" s="227" t="s">
        <v>88</v>
      </c>
      <c r="P16" s="598"/>
      <c r="Q16" s="641"/>
      <c r="R16" s="582"/>
      <c r="S16" s="582"/>
      <c r="T16" s="573" t="s">
        <v>351</v>
      </c>
      <c r="U16" s="584" t="s">
        <v>352</v>
      </c>
      <c r="V16" s="582"/>
      <c r="W16" s="610"/>
      <c r="X16" s="582"/>
      <c r="Y16" s="573" t="s">
        <v>351</v>
      </c>
      <c r="Z16" s="584" t="s">
        <v>352</v>
      </c>
      <c r="AA16" s="571" t="s">
        <v>350</v>
      </c>
      <c r="AB16" s="573" t="s">
        <v>351</v>
      </c>
      <c r="AC16" s="584" t="s">
        <v>352</v>
      </c>
      <c r="AD16" s="571" t="s">
        <v>350</v>
      </c>
      <c r="AE16" s="573" t="s">
        <v>351</v>
      </c>
      <c r="AF16" s="584" t="s">
        <v>352</v>
      </c>
      <c r="AG16" s="571" t="s">
        <v>350</v>
      </c>
      <c r="AH16" s="603"/>
      <c r="AI16" s="585"/>
      <c r="AJ16" s="573" t="s">
        <v>351</v>
      </c>
      <c r="AK16" s="584" t="s">
        <v>352</v>
      </c>
      <c r="AL16" s="571" t="s">
        <v>350</v>
      </c>
    </row>
    <row r="17" spans="1:38" ht="33.75" customHeight="1" thickBot="1">
      <c r="A17" s="223"/>
      <c r="B17" s="596"/>
      <c r="C17" s="597"/>
      <c r="D17" s="597"/>
      <c r="E17" s="597"/>
      <c r="F17" s="597"/>
      <c r="G17" s="597"/>
      <c r="H17" s="597"/>
      <c r="I17" s="597"/>
      <c r="J17" s="597"/>
      <c r="K17" s="598"/>
      <c r="L17" s="195"/>
      <c r="M17" s="588"/>
      <c r="N17" s="194"/>
      <c r="O17" s="227"/>
      <c r="P17" s="598"/>
      <c r="Q17" s="641"/>
      <c r="R17" s="582"/>
      <c r="S17" s="582"/>
      <c r="T17" s="574"/>
      <c r="U17" s="585"/>
      <c r="V17" s="582"/>
      <c r="W17" s="610"/>
      <c r="X17" s="582"/>
      <c r="Y17" s="574"/>
      <c r="Z17" s="585"/>
      <c r="AA17" s="572"/>
      <c r="AB17" s="574"/>
      <c r="AC17" s="585"/>
      <c r="AD17" s="572"/>
      <c r="AE17" s="574"/>
      <c r="AF17" s="585"/>
      <c r="AG17" s="572"/>
      <c r="AH17" s="603"/>
      <c r="AI17" s="585"/>
      <c r="AJ17" s="574"/>
      <c r="AK17" s="585"/>
      <c r="AL17" s="572"/>
    </row>
    <row r="18" spans="1:38" ht="33" customHeight="1" thickTop="1" thickBot="1">
      <c r="A18" s="480"/>
      <c r="B18" s="599" t="s">
        <v>397</v>
      </c>
      <c r="C18" s="600"/>
      <c r="D18" s="600"/>
      <c r="E18" s="600"/>
      <c r="F18" s="600"/>
      <c r="G18" s="600"/>
      <c r="H18" s="600"/>
      <c r="I18" s="600"/>
      <c r="J18" s="600"/>
      <c r="K18" s="600"/>
      <c r="L18" s="600"/>
      <c r="M18" s="600"/>
      <c r="N18" s="600"/>
      <c r="O18" s="600"/>
      <c r="P18" s="600"/>
      <c r="Q18" s="601"/>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sheetProtection sheet="1" objects="1" scenarios="1" selectLockedCells="1" selectUnlockedCell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showGridLines="0" view="pageBreakPreview" zoomScale="90" zoomScaleNormal="120" zoomScaleSheetLayoutView="90" workbookViewId="0"/>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617" t="s">
        <v>47</v>
      </c>
      <c r="B3" s="617"/>
      <c r="C3" s="618"/>
      <c r="D3" s="619" t="str">
        <f>IF(基本情報入力シート!M16="","",基本情報入力シート!M16)</f>
        <v>○○ケアサービス</v>
      </c>
      <c r="E3" s="620"/>
      <c r="F3" s="620"/>
      <c r="G3" s="620"/>
      <c r="H3" s="620"/>
      <c r="I3" s="620"/>
      <c r="J3" s="620"/>
      <c r="K3" s="620"/>
      <c r="L3" s="620"/>
      <c r="M3" s="620"/>
      <c r="N3" s="620"/>
      <c r="O3" s="620"/>
      <c r="P3" s="621"/>
      <c r="Q3" s="169"/>
      <c r="R3" s="456" t="s">
        <v>348</v>
      </c>
      <c r="S3" s="645" t="s">
        <v>402</v>
      </c>
      <c r="T3" s="645"/>
      <c r="U3" s="645"/>
      <c r="V3" s="645"/>
      <c r="W3" s="645"/>
      <c r="X3" s="645"/>
      <c r="Y3" s="645"/>
      <c r="Z3" s="169"/>
      <c r="AA3" s="169"/>
    </row>
    <row r="4" spans="1:28" ht="15" customHeight="1" thickBot="1">
      <c r="A4" s="171"/>
      <c r="B4" s="171"/>
      <c r="C4" s="171"/>
      <c r="D4" s="172"/>
      <c r="E4" s="172"/>
      <c r="F4" s="172"/>
      <c r="G4" s="172"/>
      <c r="H4" s="172"/>
      <c r="I4" s="172"/>
      <c r="J4" s="172"/>
      <c r="K4" s="172"/>
      <c r="L4" s="172"/>
      <c r="M4" s="172"/>
      <c r="N4" s="172"/>
      <c r="O4" s="172"/>
      <c r="P4" s="169"/>
      <c r="Q4" s="169"/>
      <c r="R4" s="169"/>
      <c r="S4" s="645"/>
      <c r="T4" s="645"/>
      <c r="U4" s="645"/>
      <c r="V4" s="645"/>
      <c r="W4" s="645"/>
      <c r="X4" s="645"/>
      <c r="Y4" s="645"/>
      <c r="Z4" s="169"/>
      <c r="AA4" s="173"/>
    </row>
    <row r="5" spans="1:28" ht="15" customHeight="1">
      <c r="A5" s="169"/>
      <c r="B5" s="628"/>
      <c r="C5" s="629"/>
      <c r="D5" s="629"/>
      <c r="E5" s="629"/>
      <c r="F5" s="629"/>
      <c r="G5" s="629"/>
      <c r="H5" s="629"/>
      <c r="I5" s="629"/>
      <c r="J5" s="629"/>
      <c r="K5" s="629"/>
      <c r="L5" s="629"/>
      <c r="M5" s="629"/>
      <c r="N5" s="629"/>
      <c r="O5" s="629"/>
      <c r="P5" s="630"/>
      <c r="Q5" s="379" t="s">
        <v>333</v>
      </c>
      <c r="R5" s="169"/>
      <c r="S5" s="645"/>
      <c r="T5" s="645"/>
      <c r="U5" s="645"/>
      <c r="V5" s="645"/>
      <c r="W5" s="645"/>
      <c r="X5" s="645"/>
      <c r="Y5" s="645"/>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645"/>
      <c r="T6" s="645"/>
      <c r="U6" s="645"/>
      <c r="V6" s="645"/>
      <c r="W6" s="645"/>
      <c r="X6" s="645"/>
      <c r="Y6" s="645"/>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645"/>
      <c r="T7" s="645"/>
      <c r="U7" s="645"/>
      <c r="V7" s="645"/>
      <c r="W7" s="645"/>
      <c r="X7" s="645"/>
      <c r="Y7" s="645"/>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645"/>
      <c r="T8" s="645"/>
      <c r="U8" s="645"/>
      <c r="V8" s="645"/>
      <c r="W8" s="645"/>
      <c r="X8" s="645"/>
      <c r="Y8" s="645"/>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645"/>
      <c r="T9" s="645"/>
      <c r="U9" s="645"/>
      <c r="V9" s="645"/>
      <c r="W9" s="645"/>
      <c r="X9" s="645"/>
      <c r="Y9" s="645"/>
      <c r="Z9" s="355"/>
      <c r="AA9" s="355"/>
    </row>
    <row r="10" spans="1:28" ht="8.25" customHeight="1">
      <c r="A10" s="169"/>
      <c r="B10" s="659"/>
      <c r="C10" s="659"/>
      <c r="D10" s="659"/>
      <c r="E10" s="659"/>
      <c r="F10" s="659"/>
      <c r="G10" s="659"/>
      <c r="H10" s="659"/>
      <c r="I10" s="659"/>
      <c r="J10" s="659"/>
      <c r="K10" s="659"/>
      <c r="L10" s="659"/>
      <c r="M10" s="659"/>
      <c r="N10" s="659"/>
      <c r="O10" s="659"/>
      <c r="P10" s="659"/>
      <c r="Q10" s="361"/>
      <c r="R10" s="228"/>
      <c r="S10" s="228"/>
      <c r="T10" s="228"/>
      <c r="U10" s="228"/>
      <c r="V10" s="228"/>
      <c r="W10" s="228"/>
      <c r="X10" s="228"/>
      <c r="Y10" s="228"/>
      <c r="Z10" s="228"/>
      <c r="AA10" s="228"/>
    </row>
    <row r="11" spans="1:28" ht="13.5" customHeight="1">
      <c r="A11" s="584"/>
      <c r="B11" s="593" t="s">
        <v>7</v>
      </c>
      <c r="C11" s="594"/>
      <c r="D11" s="594"/>
      <c r="E11" s="594"/>
      <c r="F11" s="594"/>
      <c r="G11" s="594"/>
      <c r="H11" s="594"/>
      <c r="I11" s="594"/>
      <c r="J11" s="594"/>
      <c r="K11" s="595"/>
      <c r="L11" s="182"/>
      <c r="M11" s="583" t="s">
        <v>73</v>
      </c>
      <c r="N11" s="183"/>
      <c r="O11" s="184"/>
      <c r="P11" s="595" t="s">
        <v>74</v>
      </c>
      <c r="Q11" s="646" t="s">
        <v>8</v>
      </c>
      <c r="R11" s="653" t="s">
        <v>399</v>
      </c>
      <c r="S11" s="364" t="s">
        <v>173</v>
      </c>
      <c r="T11" s="367" t="s">
        <v>174</v>
      </c>
      <c r="U11" s="650" t="s">
        <v>305</v>
      </c>
      <c r="V11" s="651"/>
      <c r="W11" s="651"/>
      <c r="X11" s="651"/>
      <c r="Y11" s="652"/>
      <c r="Z11" s="169"/>
      <c r="AA11" s="169"/>
    </row>
    <row r="12" spans="1:28" ht="13.5" customHeight="1">
      <c r="A12" s="585"/>
      <c r="B12" s="596"/>
      <c r="C12" s="597"/>
      <c r="D12" s="597"/>
      <c r="E12" s="597"/>
      <c r="F12" s="597"/>
      <c r="G12" s="597"/>
      <c r="H12" s="597"/>
      <c r="I12" s="597"/>
      <c r="J12" s="597"/>
      <c r="K12" s="598"/>
      <c r="L12" s="190"/>
      <c r="M12" s="588"/>
      <c r="N12" s="642" t="s">
        <v>86</v>
      </c>
      <c r="O12" s="643"/>
      <c r="P12" s="598"/>
      <c r="Q12" s="647"/>
      <c r="R12" s="654"/>
      <c r="S12" s="583" t="s">
        <v>400</v>
      </c>
      <c r="T12" s="583" t="s">
        <v>401</v>
      </c>
      <c r="U12" s="648" t="s">
        <v>332</v>
      </c>
      <c r="V12" s="655" t="s">
        <v>356</v>
      </c>
      <c r="W12" s="354"/>
      <c r="X12" s="655" t="s">
        <v>394</v>
      </c>
      <c r="Y12" s="380"/>
    </row>
    <row r="13" spans="1:28" ht="13.5" customHeight="1">
      <c r="A13" s="585"/>
      <c r="B13" s="596"/>
      <c r="C13" s="597"/>
      <c r="D13" s="597"/>
      <c r="E13" s="597"/>
      <c r="F13" s="597"/>
      <c r="G13" s="597"/>
      <c r="H13" s="597"/>
      <c r="I13" s="597"/>
      <c r="J13" s="597"/>
      <c r="K13" s="598"/>
      <c r="L13" s="190"/>
      <c r="M13" s="588"/>
      <c r="N13" s="193"/>
      <c r="O13" s="352"/>
      <c r="P13" s="598"/>
      <c r="Q13" s="647"/>
      <c r="R13" s="654"/>
      <c r="S13" s="582"/>
      <c r="T13" s="588"/>
      <c r="U13" s="649"/>
      <c r="V13" s="656"/>
      <c r="W13" s="657" t="s">
        <v>357</v>
      </c>
      <c r="X13" s="656"/>
      <c r="Y13" s="657" t="s">
        <v>358</v>
      </c>
    </row>
    <row r="14" spans="1:28" ht="21.75" customHeight="1">
      <c r="A14" s="585"/>
      <c r="B14" s="596"/>
      <c r="C14" s="597"/>
      <c r="D14" s="597"/>
      <c r="E14" s="597"/>
      <c r="F14" s="597"/>
      <c r="G14" s="597"/>
      <c r="H14" s="597"/>
      <c r="I14" s="597"/>
      <c r="J14" s="597"/>
      <c r="K14" s="598"/>
      <c r="L14" s="190"/>
      <c r="M14" s="588"/>
      <c r="N14" s="399" t="s">
        <v>87</v>
      </c>
      <c r="O14" s="353" t="s">
        <v>88</v>
      </c>
      <c r="P14" s="598"/>
      <c r="Q14" s="647"/>
      <c r="R14" s="654"/>
      <c r="S14" s="582"/>
      <c r="T14" s="582"/>
      <c r="U14" s="649"/>
      <c r="V14" s="656"/>
      <c r="W14" s="658"/>
      <c r="X14" s="656"/>
      <c r="Y14" s="658"/>
    </row>
    <row r="15" spans="1:28" ht="28.5" customHeight="1" thickBot="1">
      <c r="A15" s="351"/>
      <c r="B15" s="596"/>
      <c r="C15" s="597"/>
      <c r="D15" s="597"/>
      <c r="E15" s="597"/>
      <c r="F15" s="597"/>
      <c r="G15" s="597"/>
      <c r="H15" s="597"/>
      <c r="I15" s="597"/>
      <c r="J15" s="597"/>
      <c r="K15" s="598"/>
      <c r="L15" s="195"/>
      <c r="M15" s="588"/>
      <c r="N15" s="194"/>
      <c r="O15" s="353"/>
      <c r="P15" s="598"/>
      <c r="Q15" s="647"/>
      <c r="R15" s="654"/>
      <c r="S15" s="582"/>
      <c r="T15" s="582"/>
      <c r="U15" s="649"/>
      <c r="V15" s="656"/>
      <c r="W15" s="658"/>
      <c r="X15" s="656"/>
      <c r="Y15" s="658"/>
    </row>
    <row r="16" spans="1:28" ht="26.25" customHeight="1" thickTop="1" thickBot="1">
      <c r="A16" s="480"/>
      <c r="B16" s="599" t="s">
        <v>397</v>
      </c>
      <c r="C16" s="600"/>
      <c r="D16" s="600"/>
      <c r="E16" s="600"/>
      <c r="F16" s="600"/>
      <c r="G16" s="600"/>
      <c r="H16" s="600"/>
      <c r="I16" s="600"/>
      <c r="J16" s="600"/>
      <c r="K16" s="600"/>
      <c r="L16" s="600"/>
      <c r="M16" s="600"/>
      <c r="N16" s="600"/>
      <c r="O16" s="600"/>
      <c r="P16" s="600"/>
      <c r="Q16" s="601"/>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sheetProtection sheet="1" objects="1" scenarios="1" selectLockedCells="1" selectUnlockedCell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showGridLines="0" view="pageBreakPreview" zoomScaleNormal="120" zoomScaleSheetLayoutView="100" workbookViewId="0">
      <selection activeCell="V4" sqref="V4:W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01" t="s">
        <v>39</v>
      </c>
      <c r="Z1" s="701"/>
      <c r="AA1" s="701"/>
      <c r="AB1" s="701"/>
      <c r="AC1" s="701" t="str">
        <f>IF(基本情報入力シート!C11="","",基本情報入力シート!C11)</f>
        <v>○○市</v>
      </c>
      <c r="AD1" s="701"/>
      <c r="AE1" s="701"/>
      <c r="AF1" s="701"/>
      <c r="AG1" s="701"/>
      <c r="AH1" s="701"/>
      <c r="AI1" s="701"/>
      <c r="AJ1" s="701"/>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37" t="s">
        <v>319</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row>
    <row r="4" spans="1:47" ht="16.5" customHeight="1">
      <c r="A4" s="81"/>
      <c r="B4" s="82"/>
      <c r="C4" s="82"/>
      <c r="D4" s="82"/>
      <c r="E4" s="82"/>
      <c r="F4" s="82"/>
      <c r="G4" s="82"/>
      <c r="H4" s="82"/>
      <c r="I4" s="82"/>
      <c r="J4" s="82"/>
      <c r="K4" s="82"/>
      <c r="L4" s="82"/>
      <c r="M4" s="82"/>
      <c r="N4" s="82"/>
      <c r="O4" s="82"/>
      <c r="P4" s="82"/>
      <c r="Q4" s="82"/>
      <c r="R4" s="82"/>
      <c r="S4" s="82"/>
      <c r="T4" s="82"/>
      <c r="U4" s="340" t="s">
        <v>320</v>
      </c>
      <c r="V4" s="761">
        <v>4</v>
      </c>
      <c r="W4" s="761"/>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64" t="s">
        <v>48</v>
      </c>
      <c r="B8" s="765"/>
      <c r="C8" s="765"/>
      <c r="D8" s="765"/>
      <c r="E8" s="765"/>
      <c r="F8" s="765"/>
      <c r="G8" s="766" t="str">
        <f>IF(基本情報入力シート!M15="","",基本情報入力シート!M15)</f>
        <v>○○ケアサービス</v>
      </c>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8"/>
    </row>
    <row r="9" spans="1:47" s="33" customFormat="1" ht="22.5" customHeight="1">
      <c r="A9" s="661" t="s">
        <v>47</v>
      </c>
      <c r="B9" s="711"/>
      <c r="C9" s="711"/>
      <c r="D9" s="711"/>
      <c r="E9" s="711"/>
      <c r="F9" s="711"/>
      <c r="G9" s="769" t="str">
        <f>IF(基本情報入力シート!M16="","",基本情報入力シート!M16)</f>
        <v>○○ケアサービス</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1"/>
    </row>
    <row r="10" spans="1:47" s="33" customFormat="1" ht="12.75" customHeight="1">
      <c r="A10" s="705" t="s">
        <v>43</v>
      </c>
      <c r="B10" s="706"/>
      <c r="C10" s="706"/>
      <c r="D10" s="706"/>
      <c r="E10" s="706"/>
      <c r="F10" s="706"/>
      <c r="G10" s="86" t="s">
        <v>1</v>
      </c>
      <c r="H10" s="712" t="str">
        <f>IF(基本情報入力シート!AC17="－","",基本情報入力シート!AC17)</f>
        <v>100－1234</v>
      </c>
      <c r="I10" s="712"/>
      <c r="J10" s="712"/>
      <c r="K10" s="712"/>
      <c r="L10" s="712"/>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07"/>
      <c r="B11" s="708"/>
      <c r="C11" s="708"/>
      <c r="D11" s="708"/>
      <c r="E11" s="708"/>
      <c r="F11" s="708"/>
      <c r="G11" s="772" t="str">
        <f>IF(基本情報入力シート!M18="","",基本情報入力シート!M18)</f>
        <v>千代田区霞が関１－２－２</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row>
    <row r="12" spans="1:47" s="33" customFormat="1" ht="12" customHeight="1">
      <c r="A12" s="709"/>
      <c r="B12" s="710"/>
      <c r="C12" s="710"/>
      <c r="D12" s="710"/>
      <c r="E12" s="710"/>
      <c r="F12" s="710"/>
      <c r="G12" s="741" t="str">
        <f>IF(基本情報入力シート!M19="","",基本情報入力シート!M19)</f>
        <v>○○ビル18Ｆ</v>
      </c>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3"/>
    </row>
    <row r="13" spans="1:47" s="33" customFormat="1" ht="12">
      <c r="A13" s="753" t="s">
        <v>0</v>
      </c>
      <c r="B13" s="754"/>
      <c r="C13" s="754"/>
      <c r="D13" s="754"/>
      <c r="E13" s="754"/>
      <c r="F13" s="754"/>
      <c r="G13" s="755" t="str">
        <f>IF(基本情報入力シート!M22="","",基本情報入力シート!M22)</f>
        <v>コウロウ　タロウ</v>
      </c>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7"/>
      <c r="AU13" s="34"/>
    </row>
    <row r="14" spans="1:47" s="33" customFormat="1" ht="22.5" customHeight="1">
      <c r="A14" s="707" t="s">
        <v>44</v>
      </c>
      <c r="B14" s="708"/>
      <c r="C14" s="708"/>
      <c r="D14" s="708"/>
      <c r="E14" s="708"/>
      <c r="F14" s="708"/>
      <c r="G14" s="702" t="str">
        <f>IF(基本情報入力シート!M23="","",基本情報入力シート!M23)</f>
        <v>厚労　太郎</v>
      </c>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4"/>
      <c r="AU14" s="34"/>
    </row>
    <row r="15" spans="1:47" s="33" customFormat="1" ht="15" customHeight="1">
      <c r="A15" s="760" t="s">
        <v>45</v>
      </c>
      <c r="B15" s="760"/>
      <c r="C15" s="760"/>
      <c r="D15" s="760"/>
      <c r="E15" s="760"/>
      <c r="F15" s="760"/>
      <c r="G15" s="660" t="s">
        <v>23</v>
      </c>
      <c r="H15" s="660"/>
      <c r="I15" s="660"/>
      <c r="J15" s="661"/>
      <c r="K15" s="740" t="str">
        <f>IF(基本情報入力シート!M24="","",基本情報入力シート!M24)</f>
        <v>03-3571-0000</v>
      </c>
      <c r="L15" s="740"/>
      <c r="M15" s="740"/>
      <c r="N15" s="740"/>
      <c r="O15" s="740"/>
      <c r="P15" s="758" t="s">
        <v>24</v>
      </c>
      <c r="Q15" s="660"/>
      <c r="R15" s="660"/>
      <c r="S15" s="661"/>
      <c r="T15" s="740" t="str">
        <f>IF(基本情報入力シート!M25="","",基本情報入力シート!M25)</f>
        <v>03-3571-9999</v>
      </c>
      <c r="U15" s="740"/>
      <c r="V15" s="740"/>
      <c r="W15" s="740"/>
      <c r="X15" s="740"/>
      <c r="Y15" s="758" t="s">
        <v>46</v>
      </c>
      <c r="Z15" s="660"/>
      <c r="AA15" s="660"/>
      <c r="AB15" s="661"/>
      <c r="AC15" s="759" t="str">
        <f>IF(基本情報入力シート!M26="","",基本情報入力シート!M26)</f>
        <v>aaa@aaa.aa.jp</v>
      </c>
      <c r="AD15" s="759"/>
      <c r="AE15" s="759"/>
      <c r="AF15" s="759"/>
      <c r="AG15" s="759"/>
      <c r="AH15" s="759"/>
      <c r="AI15" s="759"/>
      <c r="AJ15" s="759"/>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663" t="s">
        <v>380</v>
      </c>
      <c r="C20" s="664"/>
      <c r="D20" s="664"/>
      <c r="E20" s="664"/>
      <c r="F20" s="664"/>
      <c r="G20" s="664"/>
      <c r="H20" s="664"/>
      <c r="I20" s="664"/>
      <c r="J20" s="664"/>
      <c r="K20" s="664"/>
      <c r="L20" s="663"/>
      <c r="M20" s="664"/>
      <c r="N20" s="664"/>
      <c r="O20" s="664"/>
      <c r="P20" s="664"/>
      <c r="Q20" s="664"/>
      <c r="R20" s="664"/>
      <c r="S20" s="664"/>
      <c r="T20" s="664"/>
      <c r="U20" s="664"/>
      <c r="V20" s="664"/>
      <c r="W20" s="663"/>
      <c r="X20" s="664"/>
      <c r="Y20" s="664"/>
      <c r="Z20" s="664"/>
      <c r="AA20" s="664"/>
      <c r="AB20" s="664"/>
      <c r="AC20" s="664"/>
      <c r="AD20" s="664"/>
      <c r="AE20" s="664"/>
      <c r="AF20" s="664"/>
      <c r="AG20" s="664"/>
      <c r="AH20" s="664"/>
      <c r="AI20" s="664"/>
      <c r="AJ20" s="664"/>
      <c r="AK20" s="66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663" t="s">
        <v>398</v>
      </c>
      <c r="B24" s="663"/>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16"/>
      <c r="B27" s="717"/>
      <c r="C27" s="717"/>
      <c r="D27" s="717"/>
      <c r="E27" s="717"/>
      <c r="F27" s="717"/>
      <c r="G27" s="717"/>
      <c r="H27" s="717"/>
      <c r="I27" s="717"/>
      <c r="J27" s="717"/>
      <c r="K27" s="717"/>
      <c r="L27" s="717"/>
      <c r="M27" s="717"/>
      <c r="N27" s="717"/>
      <c r="O27" s="718"/>
      <c r="P27" s="719" t="s">
        <v>303</v>
      </c>
      <c r="Q27" s="720"/>
      <c r="R27" s="720"/>
      <c r="S27" s="720"/>
      <c r="T27" s="720"/>
      <c r="U27" s="721"/>
      <c r="V27" s="279" t="str">
        <f>IF(P28="","",IF(P29="","",IF(P29&gt;=P28,"○","☓")))</f>
        <v>○</v>
      </c>
      <c r="W27" s="722" t="s">
        <v>304</v>
      </c>
      <c r="X27" s="720"/>
      <c r="Y27" s="720"/>
      <c r="Z27" s="720"/>
      <c r="AA27" s="720"/>
      <c r="AB27" s="721"/>
      <c r="AC27" s="279" t="str">
        <f>IF(W28="","",IF(W29="","",IF(W29&gt;=W28,"○","☓")))</f>
        <v>○</v>
      </c>
      <c r="AD27" s="722" t="s">
        <v>305</v>
      </c>
      <c r="AE27" s="720"/>
      <c r="AF27" s="720"/>
      <c r="AG27" s="720"/>
      <c r="AH27" s="720"/>
      <c r="AI27" s="721"/>
      <c r="AJ27" s="279" t="str">
        <f>IF(AD28="","",IF(AD29="","",IF(AD29&gt;=AD28,"○","☓")))</f>
        <v>○</v>
      </c>
    </row>
    <row r="28" spans="1:47">
      <c r="A28" s="280" t="s">
        <v>29</v>
      </c>
      <c r="B28" s="723" t="s">
        <v>306</v>
      </c>
      <c r="C28" s="723"/>
      <c r="D28" s="724">
        <f>IF(V4=0,"",V4)</f>
        <v>4</v>
      </c>
      <c r="E28" s="724"/>
      <c r="F28" s="281" t="s">
        <v>308</v>
      </c>
      <c r="G28" s="282"/>
      <c r="H28" s="282"/>
      <c r="I28" s="282"/>
      <c r="J28" s="282"/>
      <c r="K28" s="282"/>
      <c r="L28" s="282"/>
      <c r="M28" s="282"/>
      <c r="N28" s="282"/>
      <c r="O28" s="283"/>
      <c r="P28" s="725">
        <f>IF('別紙様式3-2'!Q7=0,"",'別紙様式3-2'!Q7)</f>
        <v>39330864</v>
      </c>
      <c r="Q28" s="726"/>
      <c r="R28" s="726"/>
      <c r="S28" s="726"/>
      <c r="T28" s="726"/>
      <c r="U28" s="727"/>
      <c r="V28" s="437" t="s">
        <v>4</v>
      </c>
      <c r="W28" s="725">
        <f>IF('別紙様式3-2'!Q8=0,"",'別紙様式3-2'!Q8)</f>
        <v>17563584</v>
      </c>
      <c r="X28" s="726"/>
      <c r="Y28" s="726"/>
      <c r="Z28" s="726"/>
      <c r="AA28" s="726"/>
      <c r="AB28" s="727"/>
      <c r="AC28" s="437" t="s">
        <v>4</v>
      </c>
      <c r="AD28" s="725">
        <f>IF('別紙様式3-3'!Q9=0,"",'別紙様式3-3'!Q9)</f>
        <v>4597200</v>
      </c>
      <c r="AE28" s="726"/>
      <c r="AF28" s="726"/>
      <c r="AG28" s="726"/>
      <c r="AH28" s="726"/>
      <c r="AI28" s="727"/>
      <c r="AJ28" s="438" t="s">
        <v>4</v>
      </c>
      <c r="AL28" s="208"/>
    </row>
    <row r="29" spans="1:47" ht="22.5" customHeight="1">
      <c r="A29" s="284" t="s">
        <v>30</v>
      </c>
      <c r="B29" s="728" t="s">
        <v>311</v>
      </c>
      <c r="C29" s="729"/>
      <c r="D29" s="729"/>
      <c r="E29" s="729"/>
      <c r="F29" s="729"/>
      <c r="G29" s="729"/>
      <c r="H29" s="729"/>
      <c r="I29" s="729"/>
      <c r="J29" s="729"/>
      <c r="K29" s="729"/>
      <c r="L29" s="729"/>
      <c r="M29" s="729"/>
      <c r="N29" s="729"/>
      <c r="O29" s="730"/>
      <c r="P29" s="731">
        <f>IF(P30="","",(P30-P35))</f>
        <v>39331276</v>
      </c>
      <c r="Q29" s="732"/>
      <c r="R29" s="732"/>
      <c r="S29" s="732"/>
      <c r="T29" s="732"/>
      <c r="U29" s="733"/>
      <c r="V29" s="439" t="s">
        <v>4</v>
      </c>
      <c r="W29" s="731">
        <f>IF(W30="","",(W30-W35))</f>
        <v>17564496</v>
      </c>
      <c r="X29" s="732"/>
      <c r="Y29" s="732"/>
      <c r="Z29" s="732"/>
      <c r="AA29" s="732"/>
      <c r="AB29" s="733"/>
      <c r="AC29" s="439" t="s">
        <v>4</v>
      </c>
      <c r="AD29" s="731">
        <f>IF(AD30="","",(AD30-AD35))</f>
        <v>4598156</v>
      </c>
      <c r="AE29" s="732"/>
      <c r="AF29" s="732"/>
      <c r="AG29" s="732"/>
      <c r="AH29" s="732"/>
      <c r="AI29" s="733"/>
      <c r="AJ29" s="440" t="s">
        <v>4</v>
      </c>
    </row>
    <row r="30" spans="1:47" ht="22.5" customHeight="1">
      <c r="A30" s="285"/>
      <c r="B30" s="734" t="s">
        <v>312</v>
      </c>
      <c r="C30" s="735"/>
      <c r="D30" s="735"/>
      <c r="E30" s="735"/>
      <c r="F30" s="735"/>
      <c r="G30" s="735"/>
      <c r="H30" s="735"/>
      <c r="I30" s="735"/>
      <c r="J30" s="735"/>
      <c r="K30" s="735"/>
      <c r="L30" s="735"/>
      <c r="M30" s="735"/>
      <c r="N30" s="735"/>
      <c r="O30" s="736"/>
      <c r="P30" s="665">
        <f>IFERROR(P31-P33-P34,"")</f>
        <v>312614276</v>
      </c>
      <c r="Q30" s="666"/>
      <c r="R30" s="666"/>
      <c r="S30" s="666"/>
      <c r="T30" s="666"/>
      <c r="U30" s="667"/>
      <c r="V30" s="441" t="s">
        <v>4</v>
      </c>
      <c r="W30" s="665">
        <f>IFERROR(W31-W32-W34,"")</f>
        <v>423185496</v>
      </c>
      <c r="X30" s="666"/>
      <c r="Y30" s="666"/>
      <c r="Z30" s="666"/>
      <c r="AA30" s="666"/>
      <c r="AB30" s="667"/>
      <c r="AC30" s="441" t="s">
        <v>4</v>
      </c>
      <c r="AD30" s="665">
        <f>IFERROR(AD31-AD32-AD33,"")</f>
        <v>207408156</v>
      </c>
      <c r="AE30" s="666"/>
      <c r="AF30" s="666"/>
      <c r="AG30" s="666"/>
      <c r="AH30" s="666"/>
      <c r="AI30" s="667"/>
      <c r="AJ30" s="442" t="s">
        <v>4</v>
      </c>
    </row>
    <row r="31" spans="1:47" ht="15" customHeight="1">
      <c r="A31" s="285"/>
      <c r="B31" s="833"/>
      <c r="C31" s="290" t="s">
        <v>307</v>
      </c>
      <c r="D31" s="291"/>
      <c r="E31" s="291"/>
      <c r="F31" s="291"/>
      <c r="G31" s="291"/>
      <c r="H31" s="291"/>
      <c r="I31" s="291"/>
      <c r="J31" s="291"/>
      <c r="K31" s="291"/>
      <c r="L31" s="291"/>
      <c r="M31" s="291"/>
      <c r="N31" s="291"/>
      <c r="O31" s="292"/>
      <c r="P31" s="713">
        <f>IF('別紙様式3-2'!X7=0,"",'別紙様式3-2'!X7)</f>
        <v>334300935</v>
      </c>
      <c r="Q31" s="714"/>
      <c r="R31" s="714"/>
      <c r="S31" s="714"/>
      <c r="T31" s="714"/>
      <c r="U31" s="715"/>
      <c r="V31" s="443" t="s">
        <v>4</v>
      </c>
      <c r="W31" s="834">
        <f>IF('別紙様式3-2'!X8=0,"",'別紙様式3-2'!X8)</f>
        <v>471710760</v>
      </c>
      <c r="X31" s="835"/>
      <c r="Y31" s="835"/>
      <c r="Z31" s="835"/>
      <c r="AA31" s="835"/>
      <c r="AB31" s="836"/>
      <c r="AC31" s="443" t="s">
        <v>4</v>
      </c>
      <c r="AD31" s="834">
        <f>IF('別紙様式3-3'!Q6=0,"",'別紙様式3-3'!Q6)</f>
        <v>235855380</v>
      </c>
      <c r="AE31" s="835"/>
      <c r="AF31" s="835"/>
      <c r="AG31" s="835"/>
      <c r="AH31" s="835"/>
      <c r="AI31" s="836"/>
      <c r="AJ31" s="444" t="s">
        <v>4</v>
      </c>
      <c r="AL31" s="208"/>
    </row>
    <row r="32" spans="1:47" ht="15" customHeight="1">
      <c r="A32" s="285"/>
      <c r="B32" s="833"/>
      <c r="C32" s="287" t="s">
        <v>313</v>
      </c>
      <c r="D32" s="288"/>
      <c r="E32" s="288"/>
      <c r="F32" s="288"/>
      <c r="G32" s="288"/>
      <c r="H32" s="288"/>
      <c r="I32" s="288"/>
      <c r="J32" s="288"/>
      <c r="K32" s="288"/>
      <c r="L32" s="288"/>
      <c r="M32" s="288"/>
      <c r="N32" s="288"/>
      <c r="O32" s="286"/>
      <c r="P32" s="687"/>
      <c r="Q32" s="688"/>
      <c r="R32" s="688"/>
      <c r="S32" s="688"/>
      <c r="T32" s="688"/>
      <c r="U32" s="688"/>
      <c r="V32" s="689"/>
      <c r="W32" s="713">
        <f>'別紙様式3-2'!Q7</f>
        <v>39330864</v>
      </c>
      <c r="X32" s="714"/>
      <c r="Y32" s="714"/>
      <c r="Z32" s="714"/>
      <c r="AA32" s="714"/>
      <c r="AB32" s="715"/>
      <c r="AC32" s="444" t="s">
        <v>4</v>
      </c>
      <c r="AD32" s="713">
        <f>'別紙様式3-3'!Q7</f>
        <v>19665432</v>
      </c>
      <c r="AE32" s="714"/>
      <c r="AF32" s="714"/>
      <c r="AG32" s="714"/>
      <c r="AH32" s="714"/>
      <c r="AI32" s="715"/>
      <c r="AJ32" s="444" t="s">
        <v>4</v>
      </c>
    </row>
    <row r="33" spans="1:50" ht="15.75" customHeight="1">
      <c r="A33" s="285"/>
      <c r="B33" s="833"/>
      <c r="C33" s="684" t="s">
        <v>349</v>
      </c>
      <c r="D33" s="685"/>
      <c r="E33" s="685"/>
      <c r="F33" s="685"/>
      <c r="G33" s="685"/>
      <c r="H33" s="685"/>
      <c r="I33" s="685"/>
      <c r="J33" s="685"/>
      <c r="K33" s="685"/>
      <c r="L33" s="685"/>
      <c r="M33" s="685"/>
      <c r="N33" s="685"/>
      <c r="O33" s="686"/>
      <c r="P33" s="713">
        <f>'別紙様式3-2'!Q8-'別紙様式3-2'!T8</f>
        <v>14138555</v>
      </c>
      <c r="Q33" s="714"/>
      <c r="R33" s="714"/>
      <c r="S33" s="714"/>
      <c r="T33" s="714"/>
      <c r="U33" s="715"/>
      <c r="V33" s="444" t="s">
        <v>4</v>
      </c>
      <c r="W33" s="687"/>
      <c r="X33" s="688"/>
      <c r="Y33" s="688"/>
      <c r="Z33" s="688"/>
      <c r="AA33" s="688"/>
      <c r="AB33" s="688"/>
      <c r="AC33" s="689"/>
      <c r="AD33" s="713">
        <f>'別紙様式3-3'!Q8</f>
        <v>8781792</v>
      </c>
      <c r="AE33" s="714"/>
      <c r="AF33" s="714"/>
      <c r="AG33" s="714"/>
      <c r="AH33" s="714"/>
      <c r="AI33" s="715"/>
      <c r="AJ33" s="444" t="s">
        <v>4</v>
      </c>
    </row>
    <row r="34" spans="1:50" ht="22.5" customHeight="1" thickBot="1">
      <c r="A34" s="285"/>
      <c r="B34" s="833"/>
      <c r="C34" s="684" t="s">
        <v>338</v>
      </c>
      <c r="D34" s="748"/>
      <c r="E34" s="748"/>
      <c r="F34" s="748"/>
      <c r="G34" s="748"/>
      <c r="H34" s="748"/>
      <c r="I34" s="748"/>
      <c r="J34" s="748"/>
      <c r="K34" s="748"/>
      <c r="L34" s="748"/>
      <c r="M34" s="748"/>
      <c r="N34" s="748"/>
      <c r="O34" s="749"/>
      <c r="P34" s="750">
        <f>'別紙様式3-2'!R9+'別紙様式3-2'!S9</f>
        <v>7548104</v>
      </c>
      <c r="Q34" s="751"/>
      <c r="R34" s="751"/>
      <c r="S34" s="751"/>
      <c r="T34" s="751"/>
      <c r="U34" s="752"/>
      <c r="V34" s="444" t="s">
        <v>4</v>
      </c>
      <c r="W34" s="750">
        <f>'別紙様式3-2'!Q9</f>
        <v>9194400</v>
      </c>
      <c r="X34" s="751"/>
      <c r="Y34" s="751"/>
      <c r="Z34" s="751"/>
      <c r="AA34" s="751"/>
      <c r="AB34" s="752"/>
      <c r="AC34" s="444" t="s">
        <v>4</v>
      </c>
      <c r="AD34" s="690"/>
      <c r="AE34" s="691"/>
      <c r="AF34" s="691"/>
      <c r="AG34" s="691"/>
      <c r="AH34" s="691"/>
      <c r="AI34" s="691"/>
      <c r="AJ34" s="692"/>
    </row>
    <row r="35" spans="1:50" ht="26.25" customHeight="1" thickBot="1">
      <c r="A35" s="289"/>
      <c r="B35" s="823" t="s">
        <v>322</v>
      </c>
      <c r="C35" s="728"/>
      <c r="D35" s="728"/>
      <c r="E35" s="728"/>
      <c r="F35" s="728"/>
      <c r="G35" s="728"/>
      <c r="H35" s="728"/>
      <c r="I35" s="728"/>
      <c r="J35" s="728"/>
      <c r="K35" s="728"/>
      <c r="L35" s="728"/>
      <c r="M35" s="728"/>
      <c r="N35" s="728"/>
      <c r="O35" s="728"/>
      <c r="P35" s="824">
        <v>273283000</v>
      </c>
      <c r="Q35" s="825"/>
      <c r="R35" s="825"/>
      <c r="S35" s="825"/>
      <c r="T35" s="825"/>
      <c r="U35" s="826"/>
      <c r="V35" s="445" t="s">
        <v>4</v>
      </c>
      <c r="W35" s="827">
        <v>405621000</v>
      </c>
      <c r="X35" s="828"/>
      <c r="Y35" s="828"/>
      <c r="Z35" s="828"/>
      <c r="AA35" s="828"/>
      <c r="AB35" s="829"/>
      <c r="AC35" s="445" t="s">
        <v>4</v>
      </c>
      <c r="AD35" s="830">
        <v>202810000</v>
      </c>
      <c r="AE35" s="831"/>
      <c r="AF35" s="831"/>
      <c r="AG35" s="831"/>
      <c r="AH35" s="831"/>
      <c r="AI35" s="832"/>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62" t="s">
        <v>335</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U37" s="34"/>
    </row>
    <row r="38" spans="1:50" s="33" customFormat="1" ht="22.5" customHeight="1">
      <c r="A38" s="348" t="s">
        <v>325</v>
      </c>
      <c r="B38" s="662" t="s">
        <v>366</v>
      </c>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U38" s="34"/>
    </row>
    <row r="39" spans="1:50" s="33" customFormat="1" ht="24.75" customHeight="1">
      <c r="A39" s="348" t="s">
        <v>326</v>
      </c>
      <c r="B39" s="662" t="s">
        <v>381</v>
      </c>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851" t="s">
        <v>123</v>
      </c>
      <c r="L43" s="852"/>
      <c r="M43" s="853"/>
      <c r="N43" s="851" t="s">
        <v>323</v>
      </c>
      <c r="O43" s="852"/>
      <c r="P43" s="852"/>
      <c r="Q43" s="852"/>
      <c r="R43" s="853"/>
      <c r="S43" s="848" t="s">
        <v>115</v>
      </c>
      <c r="T43" s="849"/>
      <c r="U43" s="849"/>
      <c r="V43" s="849"/>
      <c r="W43" s="850"/>
      <c r="X43" s="848" t="s">
        <v>85</v>
      </c>
      <c r="Y43" s="849"/>
      <c r="Z43" s="849"/>
      <c r="AA43" s="849"/>
      <c r="AB43" s="849"/>
      <c r="AC43" s="849" t="s">
        <v>77</v>
      </c>
      <c r="AD43" s="849"/>
      <c r="AE43" s="850"/>
      <c r="AF43" s="848" t="s">
        <v>302</v>
      </c>
      <c r="AG43" s="849"/>
      <c r="AH43" s="849"/>
      <c r="AI43" s="849"/>
      <c r="AJ43" s="850"/>
      <c r="AL43" s="882" t="s">
        <v>318</v>
      </c>
      <c r="AM43" s="883"/>
      <c r="AU43" s="34"/>
    </row>
    <row r="44" spans="1:50" s="33" customFormat="1" ht="15.75" customHeight="1" thickBot="1">
      <c r="A44" s="118" t="s">
        <v>40</v>
      </c>
      <c r="B44" s="110"/>
      <c r="C44" s="110"/>
      <c r="D44" s="110"/>
      <c r="E44" s="110"/>
      <c r="F44" s="110"/>
      <c r="G44" s="110"/>
      <c r="H44" s="110"/>
      <c r="I44" s="110"/>
      <c r="J44" s="110"/>
      <c r="K44" s="902"/>
      <c r="L44" s="903" t="b">
        <v>1</v>
      </c>
      <c r="M44" s="904"/>
      <c r="N44" s="698">
        <v>296642</v>
      </c>
      <c r="O44" s="699"/>
      <c r="P44" s="699"/>
      <c r="Q44" s="700"/>
      <c r="R44" s="119" t="s">
        <v>105</v>
      </c>
      <c r="S44" s="762">
        <f>IF(L44,('別紙様式3-2'!Y8-'別紙様式3-2'!R7-'別紙様式3-2'!R9)/'別紙様式3-2'!AB8,"（対象外）")</f>
        <v>316165.23125000001</v>
      </c>
      <c r="T44" s="763"/>
      <c r="U44" s="763"/>
      <c r="V44" s="763"/>
      <c r="W44" s="120" t="str">
        <f>IF($L44,"円","")</f>
        <v>円</v>
      </c>
      <c r="X44" s="744">
        <f>IF(L44,S44-N44,"（対象外）")</f>
        <v>19523.231250000012</v>
      </c>
      <c r="Y44" s="745"/>
      <c r="Z44" s="745"/>
      <c r="AA44" s="745"/>
      <c r="AB44" s="121" t="str">
        <f t="shared" ref="AB44:AB46" si="0">IF($L44,"円","")</f>
        <v>円</v>
      </c>
      <c r="AC44" s="746">
        <f>IF(AND(L44,L45),X44/X45,IF(AND(L44,L46),X44/X46,"-"))</f>
        <v>1.5721694468633622</v>
      </c>
      <c r="AD44" s="746"/>
      <c r="AE44" s="747"/>
      <c r="AF44" s="854"/>
      <c r="AG44" s="855"/>
      <c r="AH44" s="855"/>
      <c r="AI44" s="855"/>
      <c r="AJ44" s="856"/>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842"/>
      <c r="L45" s="843" t="b">
        <v>1</v>
      </c>
      <c r="M45" s="844"/>
      <c r="N45" s="681">
        <v>279600</v>
      </c>
      <c r="O45" s="682"/>
      <c r="P45" s="682"/>
      <c r="Q45" s="683"/>
      <c r="R45" s="124" t="s">
        <v>105</v>
      </c>
      <c r="S45" s="837">
        <f>IF(L45,('別紙様式3-2'!Z8-'別紙様式3-2'!S7-'別紙様式3-2'!S9)/'別紙様式3-2'!AC8,"（対象外）")</f>
        <v>292018.01975540922</v>
      </c>
      <c r="T45" s="838"/>
      <c r="U45" s="838"/>
      <c r="V45" s="838"/>
      <c r="W45" s="125" t="str">
        <f>IF($L45,"円","")</f>
        <v>円</v>
      </c>
      <c r="X45" s="863">
        <f>IF(L45,S45-N45,"（対象外）")</f>
        <v>12418.019755409216</v>
      </c>
      <c r="Y45" s="864"/>
      <c r="Z45" s="864"/>
      <c r="AA45" s="864"/>
      <c r="AB45" s="126" t="str">
        <f t="shared" si="0"/>
        <v>円</v>
      </c>
      <c r="AC45" s="677">
        <f>IF(AND(L45,OR(L44,L46)),1,"-")</f>
        <v>1</v>
      </c>
      <c r="AD45" s="677"/>
      <c r="AE45" s="678"/>
      <c r="AF45" s="857"/>
      <c r="AG45" s="858"/>
      <c r="AH45" s="858"/>
      <c r="AI45" s="858"/>
      <c r="AJ45" s="859"/>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845"/>
      <c r="L46" s="846" t="b">
        <v>1</v>
      </c>
      <c r="M46" s="847"/>
      <c r="N46" s="865">
        <v>222680</v>
      </c>
      <c r="O46" s="866"/>
      <c r="P46" s="866"/>
      <c r="Q46" s="867"/>
      <c r="R46" s="129" t="s">
        <v>105</v>
      </c>
      <c r="S46" s="868">
        <f>IF(L46,('別紙様式3-2'!AA8-'別紙様式3-2'!T9)/'別紙様式3-2'!AD8,"（対象外）")</f>
        <v>228404.32200538355</v>
      </c>
      <c r="T46" s="869"/>
      <c r="U46" s="869"/>
      <c r="V46" s="869"/>
      <c r="W46" s="129" t="str">
        <f>IF($L46,"円","")</f>
        <v>円</v>
      </c>
      <c r="X46" s="696">
        <f>IF(L46,S46-N46,"（対象外）")</f>
        <v>5724.3220053835539</v>
      </c>
      <c r="Y46" s="697"/>
      <c r="Z46" s="697"/>
      <c r="AA46" s="697"/>
      <c r="AB46" s="130" t="str">
        <f t="shared" si="0"/>
        <v>円</v>
      </c>
      <c r="AC46" s="887">
        <f>IF(AND(L45,L46),X46/X45,IF(AND(L44,L46),1,"-"))</f>
        <v>0.46096898846453144</v>
      </c>
      <c r="AD46" s="887"/>
      <c r="AE46" s="888"/>
      <c r="AF46" s="860">
        <v>4000000</v>
      </c>
      <c r="AG46" s="861"/>
      <c r="AH46" s="861"/>
      <c r="AI46" s="862"/>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62" t="s">
        <v>382</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880" t="s">
        <v>371</v>
      </c>
      <c r="AM49" s="881"/>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839" t="s">
        <v>113</v>
      </c>
      <c r="Z50" s="840"/>
      <c r="AA50" s="840"/>
      <c r="AB50" s="840"/>
      <c r="AC50" s="840"/>
      <c r="AD50" s="840"/>
      <c r="AE50" s="841"/>
      <c r="AF50" s="679">
        <f>'別紙様式3-2'!AE8</f>
        <v>5</v>
      </c>
      <c r="AG50" s="680"/>
      <c r="AH50" s="680"/>
      <c r="AI50" s="672" t="s">
        <v>5</v>
      </c>
      <c r="AJ50" s="673"/>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669" t="s">
        <v>122</v>
      </c>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70"/>
      <c r="AJ55" s="142"/>
      <c r="AL55" s="42"/>
      <c r="AM55" s="42"/>
      <c r="AN55" s="42"/>
      <c r="AU55" s="34"/>
    </row>
    <row r="56" spans="1:61" s="33" customFormat="1" ht="15" customHeight="1">
      <c r="A56" s="90"/>
      <c r="B56" s="136"/>
      <c r="C56" s="137" t="b">
        <v>0</v>
      </c>
      <c r="D56" s="138" t="s">
        <v>33</v>
      </c>
      <c r="E56" s="139"/>
      <c r="F56" s="139" t="s">
        <v>34</v>
      </c>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95" t="s">
        <v>385</v>
      </c>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303"/>
      <c r="AA60" s="303"/>
      <c r="AB60" s="304"/>
      <c r="AC60" s="305"/>
      <c r="AD60" s="305"/>
      <c r="AE60" s="306"/>
      <c r="AF60" s="307"/>
      <c r="AG60" s="307"/>
      <c r="AH60" s="307"/>
      <c r="AI60" s="307"/>
      <c r="AJ60" s="308"/>
      <c r="AK60" s="208"/>
      <c r="AT60" s="35"/>
    </row>
    <row r="61" spans="1:61" ht="21" customHeight="1" thickBot="1">
      <c r="A61" s="321"/>
      <c r="B61" s="892" t="s">
        <v>387</v>
      </c>
      <c r="C61" s="893"/>
      <c r="D61" s="893"/>
      <c r="E61" s="893"/>
      <c r="F61" s="893"/>
      <c r="G61" s="893"/>
      <c r="H61" s="893"/>
      <c r="I61" s="893"/>
      <c r="J61" s="893"/>
      <c r="K61" s="893"/>
      <c r="L61" s="894"/>
      <c r="M61" s="674">
        <f>'別紙様式3-3'!V16</f>
        <v>3774837</v>
      </c>
      <c r="N61" s="675"/>
      <c r="O61" s="675"/>
      <c r="P61" s="675"/>
      <c r="Q61" s="675"/>
      <c r="R61" s="675"/>
      <c r="S61" s="676"/>
      <c r="T61" s="309" t="s">
        <v>4</v>
      </c>
      <c r="U61" s="310"/>
      <c r="V61" s="311"/>
      <c r="W61" s="311"/>
      <c r="X61" s="312"/>
      <c r="Y61" s="313"/>
      <c r="Z61" s="796" t="s">
        <v>104</v>
      </c>
      <c r="AA61" s="797" t="str">
        <f>IF(V62=0,"",IF(V62&gt;=200/3,"○","×"))</f>
        <v>○</v>
      </c>
      <c r="AB61" s="895" t="s">
        <v>372</v>
      </c>
      <c r="AC61" s="305"/>
      <c r="AD61" s="305"/>
      <c r="AE61" s="306"/>
      <c r="AF61" s="305"/>
      <c r="AG61" s="305"/>
      <c r="AH61" s="305"/>
      <c r="AI61" s="314"/>
      <c r="AJ61" s="315"/>
      <c r="AR61" s="35"/>
    </row>
    <row r="62" spans="1:61" ht="21" customHeight="1" thickBot="1">
      <c r="A62" s="321"/>
      <c r="B62" s="334"/>
      <c r="C62" s="335"/>
      <c r="D62" s="335"/>
      <c r="E62" s="335"/>
      <c r="F62" s="800" t="s">
        <v>388</v>
      </c>
      <c r="G62" s="898"/>
      <c r="H62" s="898"/>
      <c r="I62" s="898"/>
      <c r="J62" s="898"/>
      <c r="K62" s="898"/>
      <c r="L62" s="898"/>
      <c r="M62" s="805">
        <f>'別紙様式3-3'!W16</f>
        <v>2747615</v>
      </c>
      <c r="N62" s="806"/>
      <c r="O62" s="806"/>
      <c r="P62" s="806"/>
      <c r="Q62" s="806"/>
      <c r="R62" s="806"/>
      <c r="S62" s="807"/>
      <c r="T62" s="316" t="s">
        <v>4</v>
      </c>
      <c r="U62" s="317" t="s">
        <v>34</v>
      </c>
      <c r="V62" s="693">
        <f>IFERROR(M62/M61*100,0)</f>
        <v>72.787646195054251</v>
      </c>
      <c r="W62" s="694"/>
      <c r="X62" s="305" t="s">
        <v>35</v>
      </c>
      <c r="Y62" s="318" t="s">
        <v>314</v>
      </c>
      <c r="Z62" s="796"/>
      <c r="AA62" s="798"/>
      <c r="AB62" s="896"/>
      <c r="AC62" s="305"/>
      <c r="AD62" s="305"/>
      <c r="AE62" s="306"/>
      <c r="AF62" s="305"/>
      <c r="AG62" s="305"/>
      <c r="AH62" s="305"/>
      <c r="AI62" s="314"/>
      <c r="AJ62" s="315"/>
      <c r="AR62" s="35"/>
    </row>
    <row r="63" spans="1:61" ht="21" customHeight="1" thickBot="1">
      <c r="A63" s="321"/>
      <c r="B63" s="334"/>
      <c r="C63" s="335"/>
      <c r="D63" s="335"/>
      <c r="E63" s="335"/>
      <c r="F63" s="899"/>
      <c r="G63" s="900"/>
      <c r="H63" s="900"/>
      <c r="I63" s="900"/>
      <c r="J63" s="900"/>
      <c r="K63" s="900"/>
      <c r="L63" s="901"/>
      <c r="M63" s="695" t="s">
        <v>315</v>
      </c>
      <c r="N63" s="695"/>
      <c r="O63" s="695"/>
      <c r="P63" s="812">
        <f>M62/AF67</f>
        <v>457935.83333333331</v>
      </c>
      <c r="Q63" s="813"/>
      <c r="R63" s="813"/>
      <c r="S63" s="814"/>
      <c r="T63" s="319" t="s">
        <v>316</v>
      </c>
      <c r="U63" s="317"/>
      <c r="V63" s="815"/>
      <c r="W63" s="815"/>
      <c r="X63" s="305"/>
      <c r="Y63" s="318"/>
      <c r="Z63" s="796"/>
      <c r="AA63" s="799"/>
      <c r="AB63" s="896"/>
      <c r="AC63" s="305"/>
      <c r="AD63" s="305"/>
      <c r="AE63" s="412"/>
      <c r="AF63" s="305"/>
      <c r="AG63" s="305"/>
      <c r="AH63" s="305"/>
      <c r="AI63" s="305"/>
      <c r="AJ63" s="305"/>
      <c r="AK63" s="305"/>
      <c r="AL63" s="305"/>
      <c r="AM63" s="305"/>
      <c r="AN63" s="874" t="s">
        <v>373</v>
      </c>
      <c r="AO63" s="875"/>
      <c r="AP63" s="875"/>
      <c r="AQ63" s="875"/>
      <c r="AR63" s="875"/>
      <c r="AS63" s="875"/>
      <c r="AT63" s="875"/>
      <c r="AU63" s="876"/>
      <c r="AW63" s="35"/>
    </row>
    <row r="64" spans="1:61" ht="21" customHeight="1" thickBot="1">
      <c r="A64" s="321"/>
      <c r="B64" s="892" t="s">
        <v>389</v>
      </c>
      <c r="C64" s="893"/>
      <c r="D64" s="893"/>
      <c r="E64" s="893"/>
      <c r="F64" s="893"/>
      <c r="G64" s="893"/>
      <c r="H64" s="893"/>
      <c r="I64" s="893"/>
      <c r="J64" s="893"/>
      <c r="K64" s="893"/>
      <c r="L64" s="894"/>
      <c r="M64" s="674">
        <f>'別紙様式3-3'!X16</f>
        <v>823319</v>
      </c>
      <c r="N64" s="675"/>
      <c r="O64" s="675"/>
      <c r="P64" s="675"/>
      <c r="Q64" s="675"/>
      <c r="R64" s="675"/>
      <c r="S64" s="676"/>
      <c r="T64" s="309" t="s">
        <v>4</v>
      </c>
      <c r="U64" s="310"/>
      <c r="V64" s="311"/>
      <c r="W64" s="311"/>
      <c r="X64" s="312"/>
      <c r="Y64" s="313"/>
      <c r="Z64" s="796" t="s">
        <v>104</v>
      </c>
      <c r="AA64" s="797" t="str">
        <f>IF(V65=0,"",IF(V65&gt;=200/3,"○","×"))</f>
        <v>○</v>
      </c>
      <c r="AB64" s="896"/>
      <c r="AC64" s="305"/>
      <c r="AD64" s="305"/>
      <c r="AE64" s="306"/>
      <c r="AF64" s="305"/>
      <c r="AG64" s="305"/>
      <c r="AH64" s="305"/>
      <c r="AI64" s="305"/>
      <c r="AJ64" s="305"/>
      <c r="AK64" s="305"/>
      <c r="AL64" s="305"/>
      <c r="AM64" s="305"/>
      <c r="AN64" s="877"/>
      <c r="AO64" s="878"/>
      <c r="AP64" s="878"/>
      <c r="AQ64" s="878"/>
      <c r="AR64" s="878"/>
      <c r="AS64" s="878"/>
      <c r="AT64" s="878"/>
      <c r="AU64" s="879"/>
      <c r="AW64" s="35"/>
    </row>
    <row r="65" spans="1:47" ht="21" customHeight="1" thickBot="1">
      <c r="A65" s="321"/>
      <c r="B65" s="334"/>
      <c r="C65" s="335"/>
      <c r="D65" s="335"/>
      <c r="E65" s="335"/>
      <c r="F65" s="800" t="s">
        <v>390</v>
      </c>
      <c r="G65" s="801"/>
      <c r="H65" s="801"/>
      <c r="I65" s="801"/>
      <c r="J65" s="801"/>
      <c r="K65" s="801"/>
      <c r="L65" s="801"/>
      <c r="M65" s="805">
        <f>'別紙様式3-3'!Y16</f>
        <v>563340</v>
      </c>
      <c r="N65" s="806"/>
      <c r="O65" s="806"/>
      <c r="P65" s="806"/>
      <c r="Q65" s="806"/>
      <c r="R65" s="806"/>
      <c r="S65" s="807"/>
      <c r="T65" s="316" t="s">
        <v>4</v>
      </c>
      <c r="U65" s="317" t="s">
        <v>34</v>
      </c>
      <c r="V65" s="693">
        <f>IFERROR(M65/M64*100,0)</f>
        <v>68.423053518745462</v>
      </c>
      <c r="W65" s="694"/>
      <c r="X65" s="305" t="s">
        <v>35</v>
      </c>
      <c r="Y65" s="318" t="s">
        <v>314</v>
      </c>
      <c r="Z65" s="796"/>
      <c r="AA65" s="798"/>
      <c r="AB65" s="896"/>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802"/>
      <c r="G66" s="803"/>
      <c r="H66" s="803"/>
      <c r="I66" s="803"/>
      <c r="J66" s="803"/>
      <c r="K66" s="803"/>
      <c r="L66" s="804"/>
      <c r="M66" s="695" t="s">
        <v>315</v>
      </c>
      <c r="N66" s="695"/>
      <c r="O66" s="695"/>
      <c r="P66" s="812">
        <f>M65/AF67</f>
        <v>93890</v>
      </c>
      <c r="Q66" s="813"/>
      <c r="R66" s="813"/>
      <c r="S66" s="814"/>
      <c r="T66" s="319" t="s">
        <v>316</v>
      </c>
      <c r="U66" s="331"/>
      <c r="V66" s="905"/>
      <c r="W66" s="905"/>
      <c r="X66" s="304"/>
      <c r="Y66" s="332"/>
      <c r="Z66" s="796"/>
      <c r="AA66" s="799"/>
      <c r="AB66" s="897"/>
      <c r="AC66" s="314"/>
      <c r="AD66" s="314"/>
      <c r="AE66" s="314"/>
      <c r="AF66" s="314"/>
      <c r="AG66" s="314"/>
      <c r="AH66" s="314"/>
      <c r="AI66" s="314"/>
      <c r="AJ66" s="315"/>
      <c r="AR66" s="35"/>
    </row>
    <row r="67" spans="1:47" s="33" customFormat="1" ht="21" customHeight="1" thickBot="1">
      <c r="A67" s="415"/>
      <c r="B67" s="906" t="s">
        <v>361</v>
      </c>
      <c r="C67" s="906"/>
      <c r="D67" s="906"/>
      <c r="E67" s="906"/>
      <c r="F67" s="906"/>
      <c r="G67" s="906"/>
      <c r="H67" s="906"/>
      <c r="I67" s="906"/>
      <c r="J67" s="906"/>
      <c r="K67" s="906"/>
      <c r="L67" s="907"/>
      <c r="M67" s="886" t="s">
        <v>25</v>
      </c>
      <c r="N67" s="885"/>
      <c r="O67" s="908">
        <v>4</v>
      </c>
      <c r="P67" s="908"/>
      <c r="Q67" s="413" t="s">
        <v>362</v>
      </c>
      <c r="R67" s="908">
        <v>10</v>
      </c>
      <c r="S67" s="908"/>
      <c r="T67" s="413" t="s">
        <v>359</v>
      </c>
      <c r="U67" s="885" t="s">
        <v>360</v>
      </c>
      <c r="V67" s="885"/>
      <c r="W67" s="885" t="s">
        <v>25</v>
      </c>
      <c r="X67" s="885"/>
      <c r="Y67" s="908">
        <v>5</v>
      </c>
      <c r="Z67" s="908"/>
      <c r="AA67" s="413" t="s">
        <v>362</v>
      </c>
      <c r="AB67" s="908">
        <v>3</v>
      </c>
      <c r="AC67" s="908"/>
      <c r="AD67" s="413" t="s">
        <v>359</v>
      </c>
      <c r="AE67" s="413" t="s">
        <v>363</v>
      </c>
      <c r="AF67" s="413">
        <f>IF(O67&gt;=1,(Y67*12+AB67)-(O67*12+R67)+1,"")</f>
        <v>6</v>
      </c>
      <c r="AG67" s="885" t="s">
        <v>364</v>
      </c>
      <c r="AH67" s="885"/>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873" t="s">
        <v>391</v>
      </c>
      <c r="C70" s="873"/>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816" t="s">
        <v>183</v>
      </c>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8"/>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870" t="s">
        <v>166</v>
      </c>
      <c r="B75" s="871"/>
      <c r="C75" s="871"/>
      <c r="D75" s="872"/>
      <c r="E75" s="889" t="s">
        <v>133</v>
      </c>
      <c r="F75" s="890"/>
      <c r="G75" s="890"/>
      <c r="H75" s="890"/>
      <c r="I75" s="890"/>
      <c r="J75" s="890"/>
      <c r="K75" s="890"/>
      <c r="L75" s="890"/>
      <c r="M75" s="890"/>
      <c r="N75" s="890"/>
      <c r="O75" s="890"/>
      <c r="P75" s="890"/>
      <c r="Q75" s="890"/>
      <c r="R75" s="890"/>
      <c r="S75" s="890"/>
      <c r="T75" s="890"/>
      <c r="U75" s="890"/>
      <c r="V75" s="890"/>
      <c r="W75" s="890"/>
      <c r="X75" s="890"/>
      <c r="Y75" s="890"/>
      <c r="Z75" s="890"/>
      <c r="AA75" s="890"/>
      <c r="AB75" s="890"/>
      <c r="AC75" s="890"/>
      <c r="AD75" s="890"/>
      <c r="AE75" s="890"/>
      <c r="AF75" s="890"/>
      <c r="AG75" s="890"/>
      <c r="AH75" s="890"/>
      <c r="AI75" s="890"/>
      <c r="AJ75" s="890"/>
      <c r="AK75" s="891"/>
      <c r="AU75" s="35"/>
    </row>
    <row r="76" spans="1:47" s="210" customFormat="1" ht="14.25" customHeight="1">
      <c r="A76" s="779" t="s">
        <v>134</v>
      </c>
      <c r="B76" s="780"/>
      <c r="C76" s="780"/>
      <c r="D76" s="781"/>
      <c r="E76" s="429"/>
      <c r="F76" s="819" t="s">
        <v>135</v>
      </c>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20"/>
    </row>
    <row r="77" spans="1:47" s="210" customFormat="1" ht="13.5" customHeight="1">
      <c r="A77" s="782"/>
      <c r="B77" s="783"/>
      <c r="C77" s="783"/>
      <c r="D77" s="784"/>
      <c r="E77" s="430"/>
      <c r="F77" s="668" t="s">
        <v>136</v>
      </c>
      <c r="G77" s="668"/>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272"/>
      <c r="AK77" s="215"/>
      <c r="AL77" s="209"/>
    </row>
    <row r="78" spans="1:47" s="210" customFormat="1" ht="13.5" customHeight="1">
      <c r="A78" s="782"/>
      <c r="B78" s="783"/>
      <c r="C78" s="783"/>
      <c r="D78" s="784"/>
      <c r="E78" s="430"/>
      <c r="F78" s="668" t="s">
        <v>137</v>
      </c>
      <c r="G78" s="668"/>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272"/>
      <c r="AK78" s="215"/>
      <c r="AL78" s="209"/>
    </row>
    <row r="79" spans="1:47" s="210" customFormat="1" ht="13.5" customHeight="1">
      <c r="A79" s="785"/>
      <c r="B79" s="786"/>
      <c r="C79" s="786"/>
      <c r="D79" s="787"/>
      <c r="E79" s="431"/>
      <c r="F79" s="884" t="s">
        <v>138</v>
      </c>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273"/>
      <c r="AK79" s="216"/>
      <c r="AL79" s="209"/>
    </row>
    <row r="80" spans="1:47" s="210" customFormat="1" ht="24.75" customHeight="1">
      <c r="A80" s="779" t="s">
        <v>139</v>
      </c>
      <c r="B80" s="780"/>
      <c r="C80" s="780"/>
      <c r="D80" s="781"/>
      <c r="E80" s="432"/>
      <c r="F80" s="738" t="s">
        <v>140</v>
      </c>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217"/>
      <c r="AL80" s="209"/>
    </row>
    <row r="81" spans="1:38" s="33" customFormat="1" ht="13.5" customHeight="1">
      <c r="A81" s="782"/>
      <c r="B81" s="783"/>
      <c r="C81" s="783"/>
      <c r="D81" s="784"/>
      <c r="E81" s="433"/>
      <c r="F81" s="793" t="s">
        <v>141</v>
      </c>
      <c r="G81" s="793"/>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274"/>
      <c r="AK81" s="218"/>
      <c r="AL81" s="209"/>
    </row>
    <row r="82" spans="1:38" s="33" customFormat="1" ht="13.5" customHeight="1">
      <c r="A82" s="782"/>
      <c r="B82" s="783"/>
      <c r="C82" s="783"/>
      <c r="D82" s="784"/>
      <c r="E82" s="430"/>
      <c r="F82" s="668" t="s">
        <v>142</v>
      </c>
      <c r="G82" s="668"/>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272"/>
      <c r="AK82" s="215"/>
      <c r="AL82" s="209"/>
    </row>
    <row r="83" spans="1:38" s="33" customFormat="1" ht="15.75" customHeight="1">
      <c r="A83" s="785"/>
      <c r="B83" s="786"/>
      <c r="C83" s="786"/>
      <c r="D83" s="787"/>
      <c r="E83" s="434"/>
      <c r="F83" s="778" t="s">
        <v>143</v>
      </c>
      <c r="G83" s="778"/>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345"/>
    </row>
    <row r="84" spans="1:38" s="33" customFormat="1" ht="13.5" customHeight="1">
      <c r="A84" s="779" t="s">
        <v>144</v>
      </c>
      <c r="B84" s="780"/>
      <c r="C84" s="780"/>
      <c r="D84" s="781"/>
      <c r="E84" s="433"/>
      <c r="F84" s="793" t="s">
        <v>145</v>
      </c>
      <c r="G84" s="793"/>
      <c r="H84" s="793"/>
      <c r="I84" s="793"/>
      <c r="J84" s="793"/>
      <c r="K84" s="793"/>
      <c r="L84" s="793"/>
      <c r="M84" s="793"/>
      <c r="N84" s="793"/>
      <c r="O84" s="793"/>
      <c r="P84" s="793"/>
      <c r="Q84" s="793"/>
      <c r="R84" s="793"/>
      <c r="S84" s="793"/>
      <c r="T84" s="793"/>
      <c r="U84" s="793"/>
      <c r="V84" s="793"/>
      <c r="W84" s="793"/>
      <c r="X84" s="793"/>
      <c r="Y84" s="793"/>
      <c r="Z84" s="793"/>
      <c r="AA84" s="793"/>
      <c r="AB84" s="793"/>
      <c r="AC84" s="793"/>
      <c r="AD84" s="793"/>
      <c r="AE84" s="793"/>
      <c r="AF84" s="793"/>
      <c r="AG84" s="793"/>
      <c r="AH84" s="793"/>
      <c r="AI84" s="793"/>
      <c r="AJ84" s="274"/>
      <c r="AK84" s="217"/>
      <c r="AL84" s="209"/>
    </row>
    <row r="85" spans="1:38" s="33" customFormat="1" ht="22.5" customHeight="1">
      <c r="A85" s="782"/>
      <c r="B85" s="783"/>
      <c r="C85" s="783"/>
      <c r="D85" s="784"/>
      <c r="E85" s="430"/>
      <c r="F85" s="739" t="s">
        <v>146</v>
      </c>
      <c r="G85" s="739"/>
      <c r="H85" s="739"/>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c r="AK85" s="788"/>
      <c r="AL85" s="209"/>
    </row>
    <row r="86" spans="1:38" s="33" customFormat="1" ht="13.5" customHeight="1">
      <c r="A86" s="782"/>
      <c r="B86" s="783"/>
      <c r="C86" s="783"/>
      <c r="D86" s="784"/>
      <c r="E86" s="430"/>
      <c r="F86" s="811" t="s">
        <v>147</v>
      </c>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277"/>
      <c r="AK86" s="215"/>
      <c r="AL86" s="209"/>
    </row>
    <row r="87" spans="1:38" s="33" customFormat="1" ht="13.5" customHeight="1">
      <c r="A87" s="785"/>
      <c r="B87" s="786"/>
      <c r="C87" s="786"/>
      <c r="D87" s="787"/>
      <c r="E87" s="434"/>
      <c r="F87" s="794" t="s">
        <v>148</v>
      </c>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275"/>
      <c r="AK87" s="219"/>
      <c r="AL87" s="209"/>
    </row>
    <row r="88" spans="1:38" s="33" customFormat="1" ht="22.5" customHeight="1">
      <c r="A88" s="779" t="s">
        <v>149</v>
      </c>
      <c r="B88" s="780"/>
      <c r="C88" s="780"/>
      <c r="D88" s="781"/>
      <c r="E88" s="433"/>
      <c r="F88" s="738" t="s">
        <v>150</v>
      </c>
      <c r="G88" s="738"/>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218"/>
      <c r="AL88" s="209"/>
    </row>
    <row r="89" spans="1:38" s="33" customFormat="1" ht="15" customHeight="1">
      <c r="A89" s="782"/>
      <c r="B89" s="783"/>
      <c r="C89" s="783"/>
      <c r="D89" s="784"/>
      <c r="E89" s="430"/>
      <c r="F89" s="739" t="s">
        <v>151</v>
      </c>
      <c r="G89" s="739"/>
      <c r="H89" s="739"/>
      <c r="I89" s="739"/>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c r="AG89" s="739"/>
      <c r="AH89" s="739"/>
      <c r="AI89" s="739"/>
      <c r="AJ89" s="276"/>
      <c r="AK89" s="218"/>
      <c r="AL89" s="39"/>
    </row>
    <row r="90" spans="1:38" s="33" customFormat="1" ht="13.5" customHeight="1">
      <c r="A90" s="782"/>
      <c r="B90" s="783"/>
      <c r="C90" s="783"/>
      <c r="D90" s="784"/>
      <c r="E90" s="433"/>
      <c r="F90" s="777" t="s">
        <v>152</v>
      </c>
      <c r="G90" s="777"/>
      <c r="H90" s="777"/>
      <c r="I90" s="777"/>
      <c r="J90" s="777"/>
      <c r="K90" s="777"/>
      <c r="L90" s="777"/>
      <c r="M90" s="777"/>
      <c r="N90" s="777"/>
      <c r="O90" s="777"/>
      <c r="P90" s="777"/>
      <c r="Q90" s="777"/>
      <c r="R90" s="777"/>
      <c r="S90" s="777"/>
      <c r="T90" s="777"/>
      <c r="U90" s="777"/>
      <c r="V90" s="777"/>
      <c r="W90" s="777"/>
      <c r="X90" s="777"/>
      <c r="Y90" s="777"/>
      <c r="Z90" s="777"/>
      <c r="AA90" s="777"/>
      <c r="AB90" s="777"/>
      <c r="AC90" s="777"/>
      <c r="AD90" s="777"/>
      <c r="AE90" s="777"/>
      <c r="AF90" s="777"/>
      <c r="AG90" s="777"/>
      <c r="AH90" s="777"/>
      <c r="AI90" s="777"/>
      <c r="AJ90" s="369"/>
      <c r="AK90" s="373"/>
    </row>
    <row r="91" spans="1:38" s="33" customFormat="1" ht="15.75" customHeight="1">
      <c r="A91" s="785"/>
      <c r="B91" s="786"/>
      <c r="C91" s="786"/>
      <c r="D91" s="787"/>
      <c r="E91" s="434"/>
      <c r="F91" s="794" t="s">
        <v>153</v>
      </c>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374"/>
    </row>
    <row r="92" spans="1:38" s="33" customFormat="1" ht="13.5" customHeight="1">
      <c r="A92" s="779" t="s">
        <v>154</v>
      </c>
      <c r="B92" s="780"/>
      <c r="C92" s="780"/>
      <c r="D92" s="781"/>
      <c r="E92" s="433"/>
      <c r="F92" s="777" t="s">
        <v>155</v>
      </c>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366"/>
      <c r="AK92" s="372"/>
    </row>
    <row r="93" spans="1:38" s="33" customFormat="1" ht="21" customHeight="1">
      <c r="A93" s="782"/>
      <c r="B93" s="783"/>
      <c r="C93" s="783"/>
      <c r="D93" s="784"/>
      <c r="E93" s="430"/>
      <c r="F93" s="739" t="s">
        <v>156</v>
      </c>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c r="AK93" s="788"/>
    </row>
    <row r="94" spans="1:38" s="33" customFormat="1" ht="13.5" customHeight="1">
      <c r="A94" s="782"/>
      <c r="B94" s="783"/>
      <c r="C94" s="783"/>
      <c r="D94" s="784"/>
      <c r="E94" s="430"/>
      <c r="F94" s="739" t="s">
        <v>157</v>
      </c>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365"/>
      <c r="AK94" s="373"/>
    </row>
    <row r="95" spans="1:38" s="33" customFormat="1" ht="13.5" customHeight="1">
      <c r="A95" s="785"/>
      <c r="B95" s="786"/>
      <c r="C95" s="786"/>
      <c r="D95" s="787"/>
      <c r="E95" s="434"/>
      <c r="F95" s="794" t="s">
        <v>158</v>
      </c>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370"/>
      <c r="AK95" s="374"/>
    </row>
    <row r="96" spans="1:38" s="33" customFormat="1" ht="13.5" customHeight="1">
      <c r="A96" s="779" t="s">
        <v>159</v>
      </c>
      <c r="B96" s="780"/>
      <c r="C96" s="780"/>
      <c r="D96" s="781"/>
      <c r="E96" s="433"/>
      <c r="F96" s="738" t="s">
        <v>160</v>
      </c>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38"/>
      <c r="AG96" s="738"/>
      <c r="AH96" s="738"/>
      <c r="AI96" s="738"/>
      <c r="AJ96" s="738"/>
      <c r="AK96" s="376"/>
    </row>
    <row r="97" spans="1:53" s="33" customFormat="1" ht="13.5" customHeight="1">
      <c r="A97" s="782"/>
      <c r="B97" s="783"/>
      <c r="C97" s="783"/>
      <c r="D97" s="784"/>
      <c r="E97" s="430"/>
      <c r="F97" s="739" t="s">
        <v>161</v>
      </c>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365"/>
      <c r="AK97" s="375"/>
    </row>
    <row r="98" spans="1:53" s="33" customFormat="1" ht="13.5" customHeight="1">
      <c r="A98" s="782"/>
      <c r="B98" s="783"/>
      <c r="C98" s="783"/>
      <c r="D98" s="784"/>
      <c r="E98" s="430"/>
      <c r="F98" s="739" t="s">
        <v>162</v>
      </c>
      <c r="G98" s="739"/>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365"/>
      <c r="AK98" s="375"/>
    </row>
    <row r="99" spans="1:53" s="33" customFormat="1" ht="13.5" customHeight="1" thickBot="1">
      <c r="A99" s="785"/>
      <c r="B99" s="786"/>
      <c r="C99" s="786"/>
      <c r="D99" s="787"/>
      <c r="E99" s="435"/>
      <c r="F99" s="810" t="s">
        <v>163</v>
      </c>
      <c r="G99" s="810"/>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371"/>
      <c r="AK99" s="302"/>
    </row>
    <row r="100" spans="1:53" s="33" customFormat="1" ht="15" customHeight="1">
      <c r="A100" s="791" t="s">
        <v>383</v>
      </c>
      <c r="B100" s="792"/>
      <c r="C100" s="792"/>
      <c r="D100" s="792"/>
      <c r="E100" s="792"/>
      <c r="F100" s="792"/>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82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3"/>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76" t="s">
        <v>334</v>
      </c>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75" t="s">
        <v>119</v>
      </c>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5"/>
      <c r="AA109" s="775"/>
      <c r="AB109" s="775"/>
      <c r="AC109" s="775"/>
      <c r="AD109" s="775"/>
      <c r="AE109" s="775"/>
      <c r="AF109" s="775"/>
      <c r="AG109" s="775"/>
      <c r="AH109" s="775"/>
      <c r="AI109" s="775"/>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89">
        <v>5</v>
      </c>
      <c r="F111" s="790"/>
      <c r="G111" s="161" t="s">
        <v>2</v>
      </c>
      <c r="H111" s="789" t="s">
        <v>436</v>
      </c>
      <c r="I111" s="790"/>
      <c r="J111" s="161" t="s">
        <v>3</v>
      </c>
      <c r="K111" s="789" t="s">
        <v>436</v>
      </c>
      <c r="L111" s="790"/>
      <c r="M111" s="161" t="s">
        <v>6</v>
      </c>
      <c r="N111" s="162"/>
      <c r="O111" s="162"/>
      <c r="P111" s="162"/>
      <c r="Q111" s="163"/>
      <c r="R111" s="808" t="s">
        <v>26</v>
      </c>
      <c r="S111" s="808"/>
      <c r="T111" s="808"/>
      <c r="U111" s="808"/>
      <c r="V111" s="808"/>
      <c r="W111" s="822" t="s">
        <v>437</v>
      </c>
      <c r="X111" s="822"/>
      <c r="Y111" s="822"/>
      <c r="Z111" s="822"/>
      <c r="AA111" s="822"/>
      <c r="AB111" s="822"/>
      <c r="AC111" s="822"/>
      <c r="AD111" s="822"/>
      <c r="AE111" s="822"/>
      <c r="AF111" s="822"/>
      <c r="AG111" s="822"/>
      <c r="AH111" s="822"/>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808" t="s">
        <v>27</v>
      </c>
      <c r="S112" s="808"/>
      <c r="T112" s="808"/>
      <c r="U112" s="808"/>
      <c r="V112" s="808"/>
      <c r="W112" s="809" t="s">
        <v>438</v>
      </c>
      <c r="X112" s="809"/>
      <c r="Y112" s="809"/>
      <c r="Z112" s="809"/>
      <c r="AA112" s="809"/>
      <c r="AB112" s="809"/>
      <c r="AC112" s="809"/>
      <c r="AD112" s="809"/>
      <c r="AE112" s="809"/>
      <c r="AF112" s="809"/>
      <c r="AG112" s="809"/>
      <c r="AH112" s="80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sheet="1" objects="1" scenarios="1" selectLockedCells="1" selectUnlockedCells="1"/>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2">
      <formula>$W$19="×"</formula>
    </cfRule>
  </conditionalFormatting>
  <conditionalFormatting sqref="B19:K19">
    <cfRule type="expression" dxfId="10" priority="10">
      <formula>$B$19="×"</formula>
    </cfRule>
    <cfRule type="expression" dxfId="9" priority="14">
      <formula>$B$18="×"</formula>
    </cfRule>
  </conditionalFormatting>
  <conditionalFormatting sqref="L19:V19 A50:Y50 AF50:AM50 A51:AM57">
    <cfRule type="expression" dxfId="8" priority="13">
      <formula>$L$19="×"</formula>
    </cfRule>
  </conditionalFormatting>
  <conditionalFormatting sqref="A72:AK100">
    <cfRule type="expression" dxfId="7" priority="11">
      <formula>AND($B$19="×",$L$19="×")</formula>
    </cfRule>
  </conditionalFormatting>
  <conditionalFormatting sqref="A41:AM47 A49:AM49 A48:B48 AK48:AM48">
    <cfRule type="expression" dxfId="6" priority="8">
      <formula>$L$19="×"</formula>
    </cfRule>
  </conditionalFormatting>
  <conditionalFormatting sqref="A60:AK66 A68:AK70 A67:M67 O67:W67 Y67:AK67">
    <cfRule type="expression" dxfId="5" priority="7">
      <formula>$W$19="×"</formula>
    </cfRule>
  </conditionalFormatting>
  <conditionalFormatting sqref="P27:V35">
    <cfRule type="expression" dxfId="4" priority="6">
      <formula>$B$19="×"</formula>
    </cfRule>
  </conditionalFormatting>
  <conditionalFormatting sqref="W27:AC34 AC35">
    <cfRule type="expression" dxfId="3" priority="5">
      <formula>$L$19="×"</formula>
    </cfRule>
  </conditionalFormatting>
  <conditionalFormatting sqref="AD27:AJ35">
    <cfRule type="expression" dxfId="2" priority="4">
      <formula>$W$19="×"</formula>
    </cfRule>
  </conditionalFormatting>
  <conditionalFormatting sqref="A100 AG100:AK100">
    <cfRule type="expression" dxfId="1" priority="3">
      <formula>AND($B$18="×",$L$18="×")</formula>
    </cfRule>
  </conditionalFormatting>
  <conditionalFormatting sqref="W35:AB35">
    <cfRule type="expression" dxfId="0"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39370078740157483" right="0.19685039370078741" top="0.39370078740157483" bottom="0.19685039370078741" header="0.51181102362204722" footer="0.35433070866141736"/>
  <pageSetup paperSize="9" scale="90" fitToHeight="0"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別紙様式3-2</vt:lpstr>
      <vt:lpstr>別紙様式3-3</vt:lpstr>
      <vt:lpstr>別紙様式3-1</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ナガオ　タツヤ</dc:creator>
  <cp:lastModifiedBy>Windows ユーザー</cp:lastModifiedBy>
  <cp:lastPrinted>2023-03-18T05:53:45Z</cp:lastPrinted>
  <dcterms:created xsi:type="dcterms:W3CDTF">2023-03-03T03:13:58Z</dcterms:created>
  <dcterms:modified xsi:type="dcterms:W3CDTF">2023-04-20T01:41:30Z</dcterms:modified>
</cp:coreProperties>
</file>